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335" windowHeight="5130" activeTab="0"/>
  </bookViews>
  <sheets>
    <sheet name="PL1" sheetId="1" r:id="rId1"/>
    <sheet name="PL2" sheetId="2" r:id="rId2"/>
    <sheet name="PL3" sheetId="3" r:id="rId3"/>
  </sheets>
  <externalReferences>
    <externalReference r:id="rId6"/>
  </externalReferences>
  <definedNames>
    <definedName name="_xlnm.Print_Titles" localSheetId="0">'PL1'!$2:$3</definedName>
    <definedName name="_xlnm.Print_Titles" localSheetId="1">'PL2'!$3:$5</definedName>
    <definedName name="_xlnm.Print_Titles" localSheetId="2">'PL3'!$3:$5</definedName>
  </definedNames>
  <calcPr fullCalcOnLoad="1"/>
</workbook>
</file>

<file path=xl/sharedStrings.xml><?xml version="1.0" encoding="utf-8"?>
<sst xmlns="http://schemas.openxmlformats.org/spreadsheetml/2006/main" count="289" uniqueCount="127">
  <si>
    <t>Số sân chơi dành cho thiếu nhi</t>
  </si>
  <si>
    <t>Số Trại hè dành cho thiếu nhi</t>
  </si>
  <si>
    <t>Số ấn phẩm văn hoá dành cho thiếu nhi</t>
  </si>
  <si>
    <t>Lỉnh Lạng Sơn</t>
  </si>
  <si>
    <t>HảI Phòng</t>
  </si>
  <si>
    <t>Hưng Yên</t>
  </si>
  <si>
    <t>Hà Nam</t>
  </si>
  <si>
    <t>Nam Định</t>
  </si>
  <si>
    <t>Ninh Bình</t>
  </si>
  <si>
    <t>Thanh Hóa</t>
  </si>
  <si>
    <t>Nghệ An</t>
  </si>
  <si>
    <t>Hà Tĩnh</t>
  </si>
  <si>
    <t>Thừa Thiên Huế</t>
  </si>
  <si>
    <t>Đà Nẵng</t>
  </si>
  <si>
    <t>Bình Định</t>
  </si>
  <si>
    <t>Phú Yên</t>
  </si>
  <si>
    <t>Khánh Hòa</t>
  </si>
  <si>
    <t>Ninh Thuận</t>
  </si>
  <si>
    <t>Đắk Nông</t>
  </si>
  <si>
    <t>Đắk Lắk</t>
  </si>
  <si>
    <t>Gia Lai</t>
  </si>
  <si>
    <t>Kon Tum</t>
  </si>
  <si>
    <t>Lâm Đồng</t>
  </si>
  <si>
    <t>TP Hồ Chí Minh</t>
  </si>
  <si>
    <t>Bình Thuận</t>
  </si>
  <si>
    <t>Đồng Nai</t>
  </si>
  <si>
    <t>Bà Rịa Vũng Tàu</t>
  </si>
  <si>
    <t>Bình Dương</t>
  </si>
  <si>
    <t>Bình Phước</t>
  </si>
  <si>
    <t>Tây Ninh</t>
  </si>
  <si>
    <t>Tiền Giang</t>
  </si>
  <si>
    <t>Long An</t>
  </si>
  <si>
    <t>Đồng Tháp</t>
  </si>
  <si>
    <t>Vĩnh Long</t>
  </si>
  <si>
    <t xml:space="preserve">Trà Vinh </t>
  </si>
  <si>
    <t>Bến Tre</t>
  </si>
  <si>
    <t>Cần Thơ</t>
  </si>
  <si>
    <t>Hậu Giang</t>
  </si>
  <si>
    <t>Sóc Trâng</t>
  </si>
  <si>
    <t>An Giang</t>
  </si>
  <si>
    <t>Kiên Giang</t>
  </si>
  <si>
    <t>Bạc Liêu</t>
  </si>
  <si>
    <t>Cà Mau</t>
  </si>
  <si>
    <t>Số điểm vui chơi cấp xã phường</t>
  </si>
  <si>
    <t>Đầu tư cơ sở vật chất cho các điểm vui chơi giải trí</t>
  </si>
  <si>
    <t>Số dự án phối hợp</t>
  </si>
  <si>
    <t>Cấp Huyện</t>
  </si>
  <si>
    <t>Tỉnh</t>
  </si>
  <si>
    <t>Ngân sách Nhà nước</t>
  </si>
  <si>
    <t>Nguồn xã hội hóa</t>
  </si>
  <si>
    <t>Hiện vật</t>
  </si>
  <si>
    <t xml:space="preserve">Tiền </t>
  </si>
  <si>
    <t>Máy tính</t>
  </si>
  <si>
    <t>Đàn</t>
  </si>
  <si>
    <t>Kèn Trompet+ Bariton</t>
  </si>
  <si>
    <t>Số dự án</t>
  </si>
  <si>
    <t>Tiền</t>
  </si>
  <si>
    <t>Hải Dương</t>
  </si>
  <si>
    <t>Cao Bằng</t>
  </si>
  <si>
    <t>Điện Biên</t>
  </si>
  <si>
    <t>Hòa Bình</t>
  </si>
  <si>
    <t>Lai Châu</t>
  </si>
  <si>
    <t>Lào Cai</t>
  </si>
  <si>
    <t>Phú Thọ</t>
  </si>
  <si>
    <t>Quảng Ninh</t>
  </si>
  <si>
    <t>Sơn la</t>
  </si>
  <si>
    <t>Thái Nguyên</t>
  </si>
  <si>
    <t>Tuyên Quang</t>
  </si>
  <si>
    <t>Vĩnh Phúc</t>
  </si>
  <si>
    <t>Yên Bái</t>
  </si>
  <si>
    <t>Hà Giang</t>
  </si>
  <si>
    <t>Bắc Ninh</t>
  </si>
  <si>
    <t>Bắc Kạn</t>
  </si>
  <si>
    <t>Bắc Giang</t>
  </si>
  <si>
    <t>Số cán bộ trong nhà trường</t>
  </si>
  <si>
    <t>Số cán bộ địa bàn dân cư</t>
  </si>
  <si>
    <t>HĐĐ cấp xã/tổng số xã phường)</t>
  </si>
  <si>
    <t>Số CTV làm công tác thiếu nhi</t>
  </si>
  <si>
    <t>Tổ chức các cuộc thi</t>
  </si>
  <si>
    <t>Tập huấn về công tác vui chơi giải trí thiếu nhi</t>
  </si>
  <si>
    <t>Đội Tuyên truyền măng non</t>
  </si>
  <si>
    <t>Phụ trách giỏi</t>
  </si>
  <si>
    <t>Chỉ huy Đội giỏi</t>
  </si>
  <si>
    <t>Số lớp</t>
  </si>
  <si>
    <t>Số cán bộ Trường học</t>
  </si>
  <si>
    <t>Số đội</t>
  </si>
  <si>
    <t>Số lần tuyên truyền</t>
  </si>
  <si>
    <t>Số tham gia</t>
  </si>
  <si>
    <t>Đạt cấp tỉnh</t>
  </si>
  <si>
    <t>Thái Bình</t>
  </si>
  <si>
    <t>Lạng Sơn</t>
  </si>
  <si>
    <t>TP Hà Nội</t>
  </si>
  <si>
    <t>Số Nhà thiếu nhi được quy hoạch xây dựng mới</t>
  </si>
  <si>
    <t>Nguồn lực dành cho các hoạt động vui chơi giải trí cho thiếu nhi (triệu đồng)</t>
  </si>
  <si>
    <t>Các hoạt động thăm tặng quà</t>
  </si>
  <si>
    <t>Chương trình kế hoạch phối hợp với các ngành đoàn thể</t>
  </si>
  <si>
    <t xml:space="preserve">Tài trợ của các tổ chức cá nhân </t>
  </si>
  <si>
    <t>Âm thanh loa máy</t>
  </si>
  <si>
    <t>Thư viện sách</t>
  </si>
  <si>
    <t>CLB phụ trách tình nguyện tại địa bàn dân cư</t>
  </si>
  <si>
    <t>-</t>
  </si>
  <si>
    <t>12 tủ</t>
  </si>
  <si>
    <t>48/71</t>
  </si>
  <si>
    <t>Sóc Trăng</t>
  </si>
  <si>
    <t>/</t>
  </si>
  <si>
    <t>1 750</t>
  </si>
  <si>
    <t>Số hoạt động tư vấn hỗ trợ thiếu nhi</t>
  </si>
  <si>
    <t>Số cuộc hành hương tham quan về nguồn dành cho thiếu nhi</t>
  </si>
  <si>
    <t>Số lớp khoá học giáo dục kỹ năng dành cho thiếu nhi</t>
  </si>
  <si>
    <t>Số chương trình liên hoan nghệ thuật dành cho thiếu nhi</t>
  </si>
  <si>
    <t>Số Chương trình phát thanh truyền hình dành cho thiếu nhi</t>
  </si>
  <si>
    <t>Tổng</t>
  </si>
  <si>
    <t>Tổng cộng</t>
  </si>
  <si>
    <t>Hải Phòng</t>
  </si>
  <si>
    <t>168/ 178</t>
  </si>
  <si>
    <t>Số hoạt động ngoài giờ lên lớp gắn với vui chơi giải trí thiếu nhi</t>
  </si>
  <si>
    <t>Phụ lục 1</t>
  </si>
  <si>
    <t>Stt</t>
  </si>
  <si>
    <t>Bà Rịa VT</t>
  </si>
  <si>
    <t>Phụ lục 2:</t>
  </si>
  <si>
    <t>Phụ lục 3:</t>
  </si>
  <si>
    <t>Quảng Bình</t>
  </si>
  <si>
    <t>Quảng Nam</t>
  </si>
  <si>
    <t>Quảng Ngãi</t>
  </si>
  <si>
    <t>Phụ trách 
Sao giỏi</t>
  </si>
  <si>
    <t>Quảng Trị</t>
  </si>
  <si>
    <t>TT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</si>
</sst>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\ _₫_-;\-* #,##0\ _₫_-;_-* &quot;-&quot;??\ _₫_-;_-@_-"/>
    <numFmt numFmtId="177" formatCode="_(* #,##0.0_);_(* \(#,##0.0\);_(* &quot;-&quot;??_);_(@_)"/>
    <numFmt numFmtId="178" formatCode="_(* #,##0_);_(* \(#,##0\);_(* &quot;-&quot;??_);_(@_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u val="single"/>
      <sz val="11"/>
      <color indexed="8"/>
      <name val="Calibri"/>
      <family val="2"/>
    </font>
    <font>
      <u val="single"/>
      <sz val="7.7"/>
      <color indexed="20"/>
      <name val="Calibri"/>
      <family val="2"/>
    </font>
    <font>
      <u val="single"/>
      <sz val="7.7"/>
      <color indexed="12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.VnTime"/>
      <family val="2"/>
    </font>
    <font>
      <sz val="10"/>
      <color indexed="8"/>
      <name val="Arial"/>
      <family val="2"/>
    </font>
    <font>
      <sz val="10"/>
      <color indexed="8"/>
      <name val=".VnTime"/>
      <family val="2"/>
    </font>
    <font>
      <b/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4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4" fillId="21" borderId="2" applyNumberFormat="0" applyAlignment="0" applyProtection="0"/>
    <xf numFmtId="0" fontId="4" fillId="21" borderId="2" applyNumberFormat="0" applyAlignment="0" applyProtection="0"/>
    <xf numFmtId="0" fontId="4" fillId="21" borderId="2" applyNumberFormat="0" applyAlignment="0" applyProtection="0"/>
    <xf numFmtId="0" fontId="4" fillId="21" borderId="2" applyNumberFormat="0" applyAlignment="0" applyProtection="0"/>
    <xf numFmtId="0" fontId="4" fillId="21" borderId="2" applyNumberFormat="0" applyAlignment="0" applyProtection="0"/>
    <xf numFmtId="0" fontId="4" fillId="21" borderId="2" applyNumberFormat="0" applyAlignment="0" applyProtection="0"/>
    <xf numFmtId="0" fontId="4" fillId="21" borderId="2" applyNumberFormat="0" applyAlignment="0" applyProtection="0"/>
    <xf numFmtId="0" fontId="4" fillId="21" borderId="2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13" fillId="20" borderId="8" applyNumberFormat="0" applyAlignment="0" applyProtection="0"/>
    <xf numFmtId="0" fontId="13" fillId="20" borderId="8" applyNumberFormat="0" applyAlignment="0" applyProtection="0"/>
    <xf numFmtId="0" fontId="13" fillId="20" borderId="8" applyNumberFormat="0" applyAlignment="0" applyProtection="0"/>
    <xf numFmtId="0" fontId="13" fillId="20" borderId="8" applyNumberFormat="0" applyAlignment="0" applyProtection="0"/>
    <xf numFmtId="0" fontId="13" fillId="20" borderId="8" applyNumberFormat="0" applyAlignment="0" applyProtection="0"/>
    <xf numFmtId="0" fontId="13" fillId="20" borderId="8" applyNumberFormat="0" applyAlignment="0" applyProtection="0"/>
    <xf numFmtId="0" fontId="13" fillId="20" borderId="8" applyNumberFormat="0" applyAlignment="0" applyProtection="0"/>
    <xf numFmtId="0" fontId="13" fillId="20" borderId="8" applyNumberForma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8" fontId="18" fillId="0" borderId="10" xfId="285" applyNumberFormat="1" applyFont="1" applyBorder="1" applyAlignment="1">
      <alignment horizontal="right" vertical="center" wrapText="1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vertical="top" wrapText="1"/>
    </xf>
    <xf numFmtId="178" fontId="26" fillId="0" borderId="10" xfId="285" applyNumberFormat="1" applyFont="1" applyFill="1" applyBorder="1" applyAlignment="1">
      <alignment horizontal="right"/>
    </xf>
    <xf numFmtId="0" fontId="27" fillId="0" borderId="10" xfId="0" applyFont="1" applyBorder="1" applyAlignment="1">
      <alignment/>
    </xf>
    <xf numFmtId="178" fontId="27" fillId="0" borderId="10" xfId="285" applyNumberFormat="1" applyFont="1" applyBorder="1" applyAlignment="1">
      <alignment horizontal="right" vertical="center" wrapText="1"/>
    </xf>
    <xf numFmtId="178" fontId="26" fillId="24" borderId="10" xfId="285" applyNumberFormat="1" applyFont="1" applyFill="1" applyBorder="1" applyAlignment="1">
      <alignment horizontal="right"/>
    </xf>
    <xf numFmtId="0" fontId="27" fillId="8" borderId="10" xfId="0" applyFont="1" applyFill="1" applyBorder="1" applyAlignment="1">
      <alignment/>
    </xf>
    <xf numFmtId="178" fontId="27" fillId="8" borderId="10" xfId="285" applyNumberFormat="1" applyFont="1" applyFill="1" applyBorder="1" applyAlignment="1">
      <alignment horizontal="right" vertical="center" wrapText="1"/>
    </xf>
    <xf numFmtId="178" fontId="27" fillId="0" borderId="10" xfId="285" applyNumberFormat="1" applyFont="1" applyBorder="1" applyAlignment="1">
      <alignment horizontal="right" vertical="center" wrapText="1"/>
    </xf>
    <xf numFmtId="178" fontId="29" fillId="0" borderId="10" xfId="285" applyNumberFormat="1" applyFont="1" applyBorder="1" applyAlignment="1">
      <alignment horizontal="right" vertical="center" wrapText="1"/>
    </xf>
    <xf numFmtId="178" fontId="30" fillId="0" borderId="10" xfId="285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right" vertical="center" wrapText="1"/>
    </xf>
    <xf numFmtId="178" fontId="25" fillId="24" borderId="10" xfId="285" applyNumberFormat="1" applyFont="1" applyFill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178" fontId="27" fillId="0" borderId="10" xfId="285" applyNumberFormat="1" applyFont="1" applyFill="1" applyBorder="1" applyAlignment="1">
      <alignment horizontal="right" vertical="center"/>
    </xf>
    <xf numFmtId="178" fontId="27" fillId="24" borderId="10" xfId="285" applyNumberFormat="1" applyFont="1" applyFill="1" applyBorder="1" applyAlignment="1">
      <alignment horizontal="right" vertical="center"/>
    </xf>
    <xf numFmtId="178" fontId="27" fillId="0" borderId="10" xfId="285" applyNumberFormat="1" applyFont="1" applyFill="1" applyBorder="1" applyAlignment="1">
      <alignment horizontal="right" vertical="center" wrapText="1"/>
    </xf>
    <xf numFmtId="178" fontId="18" fillId="0" borderId="10" xfId="285" applyNumberFormat="1" applyFont="1" applyFill="1" applyBorder="1" applyAlignment="1">
      <alignment horizontal="right" vertical="center"/>
    </xf>
    <xf numFmtId="178" fontId="27" fillId="24" borderId="10" xfId="285" applyNumberFormat="1" applyFont="1" applyFill="1" applyBorder="1" applyAlignment="1">
      <alignment horizontal="right" vertical="center" wrapText="1"/>
    </xf>
    <xf numFmtId="178" fontId="25" fillId="24" borderId="10" xfId="285" applyNumberFormat="1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horizontal="center" vertical="center" wrapText="1"/>
    </xf>
    <xf numFmtId="178" fontId="27" fillId="0" borderId="10" xfId="285" applyNumberFormat="1" applyFont="1" applyFill="1" applyBorder="1" applyAlignment="1">
      <alignment horizontal="left" vertical="center"/>
    </xf>
    <xf numFmtId="178" fontId="27" fillId="24" borderId="10" xfId="285" applyNumberFormat="1" applyFont="1" applyFill="1" applyBorder="1" applyAlignment="1">
      <alignment horizontal="left" vertical="center"/>
    </xf>
    <xf numFmtId="178" fontId="27" fillId="0" borderId="10" xfId="285" applyNumberFormat="1" applyFont="1" applyFill="1" applyBorder="1" applyAlignment="1">
      <alignment horizontal="left" vertical="center" wrapText="1"/>
    </xf>
    <xf numFmtId="0" fontId="27" fillId="0" borderId="0" xfId="0" applyFont="1" applyAlignment="1">
      <alignment/>
    </xf>
    <xf numFmtId="0" fontId="34" fillId="0" borderId="0" xfId="0" applyFont="1" applyAlignment="1">
      <alignment vertical="top"/>
    </xf>
    <xf numFmtId="0" fontId="27" fillId="0" borderId="10" xfId="0" applyFont="1" applyBorder="1" applyAlignment="1">
      <alignment/>
    </xf>
    <xf numFmtId="0" fontId="27" fillId="25" borderId="10" xfId="0" applyFont="1" applyFill="1" applyBorder="1" applyAlignment="1">
      <alignment/>
    </xf>
    <xf numFmtId="0" fontId="27" fillId="25" borderId="10" xfId="0" applyFont="1" applyFill="1" applyBorder="1" applyAlignment="1">
      <alignment vertical="top" wrapText="1"/>
    </xf>
    <xf numFmtId="0" fontId="27" fillId="24" borderId="10" xfId="0" applyFont="1" applyFill="1" applyBorder="1" applyAlignment="1">
      <alignment/>
    </xf>
    <xf numFmtId="0" fontId="27" fillId="25" borderId="11" xfId="0" applyFont="1" applyFill="1" applyBorder="1" applyAlignment="1">
      <alignment/>
    </xf>
    <xf numFmtId="0" fontId="27" fillId="25" borderId="11" xfId="0" applyFont="1" applyFill="1" applyBorder="1" applyAlignment="1">
      <alignment vertical="top" wrapText="1"/>
    </xf>
    <xf numFmtId="0" fontId="27" fillId="25" borderId="10" xfId="0" applyFont="1" applyFill="1" applyBorder="1" applyAlignment="1">
      <alignment horizontal="right" vertical="center" wrapText="1"/>
    </xf>
    <xf numFmtId="0" fontId="27" fillId="25" borderId="10" xfId="0" applyFont="1" applyFill="1" applyBorder="1" applyAlignment="1">
      <alignment horizontal="right" vertical="center"/>
    </xf>
    <xf numFmtId="0" fontId="27" fillId="24" borderId="10" xfId="0" applyFont="1" applyFill="1" applyBorder="1" applyAlignment="1">
      <alignment horizontal="right" vertical="center"/>
    </xf>
    <xf numFmtId="176" fontId="27" fillId="25" borderId="10" xfId="285" applyNumberFormat="1" applyFont="1" applyFill="1" applyBorder="1" applyAlignment="1">
      <alignment horizontal="right" vertical="center"/>
    </xf>
    <xf numFmtId="3" fontId="33" fillId="0" borderId="10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0" fontId="33" fillId="0" borderId="10" xfId="0" applyFont="1" applyBorder="1" applyAlignment="1">
      <alignment horizontal="right" vertical="center"/>
    </xf>
    <xf numFmtId="3" fontId="27" fillId="25" borderId="10" xfId="0" applyNumberFormat="1" applyFont="1" applyFill="1" applyBorder="1" applyAlignment="1">
      <alignment horizontal="right" vertical="center"/>
    </xf>
    <xf numFmtId="178" fontId="27" fillId="25" borderId="10" xfId="285" applyNumberFormat="1" applyFont="1" applyFill="1" applyBorder="1" applyAlignment="1">
      <alignment horizontal="right" vertical="center"/>
    </xf>
    <xf numFmtId="178" fontId="27" fillId="25" borderId="10" xfId="285" applyNumberFormat="1" applyFont="1" applyFill="1" applyBorder="1" applyAlignment="1">
      <alignment horizontal="right" vertical="center" wrapText="1"/>
    </xf>
    <xf numFmtId="0" fontId="27" fillId="0" borderId="10" xfId="0" applyFont="1" applyFill="1" applyBorder="1" applyAlignment="1">
      <alignment horizontal="right" vertical="center" wrapText="1"/>
    </xf>
    <xf numFmtId="0" fontId="27" fillId="0" borderId="10" xfId="0" applyFont="1" applyBorder="1" applyAlignment="1">
      <alignment horizontal="right" vertical="center"/>
    </xf>
    <xf numFmtId="0" fontId="27" fillId="0" borderId="10" xfId="0" applyFont="1" applyBorder="1" applyAlignment="1">
      <alignment horizontal="right" vertical="center" wrapText="1"/>
    </xf>
    <xf numFmtId="178" fontId="27" fillId="25" borderId="12" xfId="285" applyNumberFormat="1" applyFont="1" applyFill="1" applyBorder="1" applyAlignment="1">
      <alignment horizontal="right" vertical="center"/>
    </xf>
    <xf numFmtId="178" fontId="27" fillId="0" borderId="10" xfId="285" applyNumberFormat="1" applyFont="1" applyBorder="1" applyAlignment="1">
      <alignment horizontal="right" vertical="center"/>
    </xf>
    <xf numFmtId="0" fontId="2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24" borderId="11" xfId="0" applyFont="1" applyFill="1" applyBorder="1" applyAlignment="1">
      <alignment horizontal="center"/>
    </xf>
    <xf numFmtId="0" fontId="25" fillId="24" borderId="13" xfId="0" applyFont="1" applyFill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24" borderId="11" xfId="0" applyFont="1" applyFill="1" applyBorder="1" applyAlignment="1">
      <alignment horizontal="center"/>
    </xf>
    <xf numFmtId="0" fontId="25" fillId="24" borderId="13" xfId="0" applyFont="1" applyFill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</cellXfs>
  <cellStyles count="436">
    <cellStyle name="Normal" xfId="0"/>
    <cellStyle name="20% - Accent1" xfId="15"/>
    <cellStyle name="20% - Accent1 10" xfId="16"/>
    <cellStyle name="20% - Accent1 2" xfId="17"/>
    <cellStyle name="20% - Accent1 3" xfId="18"/>
    <cellStyle name="20% - Accent1 4" xfId="19"/>
    <cellStyle name="20% - Accent1 5" xfId="20"/>
    <cellStyle name="20% - Accent1 6" xfId="21"/>
    <cellStyle name="20% - Accent1 7" xfId="22"/>
    <cellStyle name="20% - Accent1 8" xfId="23"/>
    <cellStyle name="20% - Accent1 9" xfId="24"/>
    <cellStyle name="20% - Accent2" xfId="25"/>
    <cellStyle name="20% - Accent2 10" xfId="26"/>
    <cellStyle name="20% - Accent2 2" xfId="27"/>
    <cellStyle name="20% - Accent2 3" xfId="28"/>
    <cellStyle name="20% - Accent2 4" xfId="29"/>
    <cellStyle name="20% - Accent2 5" xfId="30"/>
    <cellStyle name="20% - Accent2 6" xfId="31"/>
    <cellStyle name="20% - Accent2 7" xfId="32"/>
    <cellStyle name="20% - Accent2 8" xfId="33"/>
    <cellStyle name="20% - Accent2 9" xfId="34"/>
    <cellStyle name="20% - Accent3" xfId="35"/>
    <cellStyle name="20% - Accent3 10" xfId="36"/>
    <cellStyle name="20% - Accent3 2" xfId="37"/>
    <cellStyle name="20% - Accent3 3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" xfId="45"/>
    <cellStyle name="20% - Accent4 10" xfId="46"/>
    <cellStyle name="20% - Accent4 2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" xfId="55"/>
    <cellStyle name="20% - Accent5 10" xfId="56"/>
    <cellStyle name="20% - Accent5 2" xfId="57"/>
    <cellStyle name="20% - Accent5 3" xfId="58"/>
    <cellStyle name="20% - Accent5 4" xfId="59"/>
    <cellStyle name="20% - Accent5 5" xfId="60"/>
    <cellStyle name="20% - Accent5 6" xfId="61"/>
    <cellStyle name="20% - Accent5 7" xfId="62"/>
    <cellStyle name="20% - Accent5 8" xfId="63"/>
    <cellStyle name="20% - Accent5 9" xfId="64"/>
    <cellStyle name="20% - Accent6" xfId="65"/>
    <cellStyle name="20% - Accent6 10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20% - Accent6 7" xfId="72"/>
    <cellStyle name="20% - Accent6 8" xfId="73"/>
    <cellStyle name="20% - Accent6 9" xfId="74"/>
    <cellStyle name="40% - Accent1" xfId="75"/>
    <cellStyle name="40% - Accent1 10" xfId="76"/>
    <cellStyle name="40% - Accent1 2" xfId="77"/>
    <cellStyle name="40% - Accent1 3" xfId="78"/>
    <cellStyle name="40% - Accent1 4" xfId="79"/>
    <cellStyle name="40% - Accent1 5" xfId="80"/>
    <cellStyle name="40% - Accent1 6" xfId="81"/>
    <cellStyle name="40% - Accent1 7" xfId="82"/>
    <cellStyle name="40% - Accent1 8" xfId="83"/>
    <cellStyle name="40% - Accent1 9" xfId="84"/>
    <cellStyle name="40% - Accent2" xfId="85"/>
    <cellStyle name="40% - Accent2 10" xfId="86"/>
    <cellStyle name="40% - Accent2 2" xfId="87"/>
    <cellStyle name="40% - Accent2 3" xfId="88"/>
    <cellStyle name="40% - Accent2 4" xfId="89"/>
    <cellStyle name="40% - Accent2 5" xfId="90"/>
    <cellStyle name="40% - Accent2 6" xfId="91"/>
    <cellStyle name="40% - Accent2 7" xfId="92"/>
    <cellStyle name="40% - Accent2 8" xfId="93"/>
    <cellStyle name="40% - Accent2 9" xfId="94"/>
    <cellStyle name="40% - Accent3" xfId="95"/>
    <cellStyle name="40% - Accent3 10" xfId="96"/>
    <cellStyle name="40% - Accent3 2" xfId="97"/>
    <cellStyle name="40% - Accent3 3" xfId="98"/>
    <cellStyle name="40% - Accent3 4" xfId="99"/>
    <cellStyle name="40% - Accent3 5" xfId="100"/>
    <cellStyle name="40% - Accent3 6" xfId="101"/>
    <cellStyle name="40% - Accent3 7" xfId="102"/>
    <cellStyle name="40% - Accent3 8" xfId="103"/>
    <cellStyle name="40% - Accent3 9" xfId="104"/>
    <cellStyle name="40% - Accent4" xfId="105"/>
    <cellStyle name="40% - Accent4 10" xfId="106"/>
    <cellStyle name="40% - Accent4 2" xfId="107"/>
    <cellStyle name="40% - Accent4 3" xfId="108"/>
    <cellStyle name="40% - Accent4 4" xfId="109"/>
    <cellStyle name="40% - Accent4 5" xfId="110"/>
    <cellStyle name="40% - Accent4 6" xfId="111"/>
    <cellStyle name="40% - Accent4 7" xfId="112"/>
    <cellStyle name="40% - Accent4 8" xfId="113"/>
    <cellStyle name="40% - Accent4 9" xfId="114"/>
    <cellStyle name="40% - Accent5" xfId="115"/>
    <cellStyle name="40% - Accent5 10" xfId="116"/>
    <cellStyle name="40% - Accent5 2" xfId="117"/>
    <cellStyle name="40% - Accent5 3" xfId="118"/>
    <cellStyle name="40% - Accent5 4" xfId="119"/>
    <cellStyle name="40% - Accent5 5" xfId="120"/>
    <cellStyle name="40% - Accent5 6" xfId="121"/>
    <cellStyle name="40% - Accent5 7" xfId="122"/>
    <cellStyle name="40% - Accent5 8" xfId="123"/>
    <cellStyle name="40% - Accent5 9" xfId="124"/>
    <cellStyle name="40% - Accent6" xfId="125"/>
    <cellStyle name="40% - Accent6 10" xfId="126"/>
    <cellStyle name="40% - Accent6 2" xfId="127"/>
    <cellStyle name="40% - Accent6 3" xfId="128"/>
    <cellStyle name="40% - Accent6 4" xfId="129"/>
    <cellStyle name="40% - Accent6 5" xfId="130"/>
    <cellStyle name="40% - Accent6 6" xfId="131"/>
    <cellStyle name="40% - Accent6 7" xfId="132"/>
    <cellStyle name="40% - Accent6 8" xfId="133"/>
    <cellStyle name="40% - Accent6 9" xfId="134"/>
    <cellStyle name="60% - Accent1" xfId="135"/>
    <cellStyle name="60% - Accent1 10" xfId="136"/>
    <cellStyle name="60% - Accent1 2" xfId="137"/>
    <cellStyle name="60% - Accent1 3" xfId="138"/>
    <cellStyle name="60% - Accent1 4" xfId="139"/>
    <cellStyle name="60% - Accent1 5" xfId="140"/>
    <cellStyle name="60% - Accent1 6" xfId="141"/>
    <cellStyle name="60% - Accent1 7" xfId="142"/>
    <cellStyle name="60% - Accent1 8" xfId="143"/>
    <cellStyle name="60% - Accent1 9" xfId="144"/>
    <cellStyle name="60% - Accent2" xfId="145"/>
    <cellStyle name="60% - Accent2 10" xfId="146"/>
    <cellStyle name="60% - Accent2 2" xfId="147"/>
    <cellStyle name="60% - Accent2 3" xfId="148"/>
    <cellStyle name="60% - Accent2 4" xfId="149"/>
    <cellStyle name="60% - Accent2 5" xfId="150"/>
    <cellStyle name="60% - Accent2 6" xfId="151"/>
    <cellStyle name="60% - Accent2 7" xfId="152"/>
    <cellStyle name="60% - Accent2 8" xfId="153"/>
    <cellStyle name="60% - Accent2 9" xfId="154"/>
    <cellStyle name="60% - Accent3" xfId="155"/>
    <cellStyle name="60% - Accent3 10" xfId="156"/>
    <cellStyle name="60% - Accent3 2" xfId="157"/>
    <cellStyle name="60% - Accent3 3" xfId="158"/>
    <cellStyle name="60% - Accent3 4" xfId="159"/>
    <cellStyle name="60% - Accent3 5" xfId="160"/>
    <cellStyle name="60% - Accent3 6" xfId="161"/>
    <cellStyle name="60% - Accent3 7" xfId="162"/>
    <cellStyle name="60% - Accent3 8" xfId="163"/>
    <cellStyle name="60% - Accent3 9" xfId="164"/>
    <cellStyle name="60% - Accent4" xfId="165"/>
    <cellStyle name="60% - Accent4 10" xfId="166"/>
    <cellStyle name="60% - Accent4 2" xfId="167"/>
    <cellStyle name="60% - Accent4 3" xfId="168"/>
    <cellStyle name="60% - Accent4 4" xfId="169"/>
    <cellStyle name="60% - Accent4 5" xfId="170"/>
    <cellStyle name="60% - Accent4 6" xfId="171"/>
    <cellStyle name="60% - Accent4 7" xfId="172"/>
    <cellStyle name="60% - Accent4 8" xfId="173"/>
    <cellStyle name="60% - Accent4 9" xfId="174"/>
    <cellStyle name="60% - Accent5" xfId="175"/>
    <cellStyle name="60% - Accent5 10" xfId="176"/>
    <cellStyle name="60% - Accent5 2" xfId="177"/>
    <cellStyle name="60% - Accent5 3" xfId="178"/>
    <cellStyle name="60% - Accent5 4" xfId="179"/>
    <cellStyle name="60% - Accent5 5" xfId="180"/>
    <cellStyle name="60% - Accent5 6" xfId="181"/>
    <cellStyle name="60% - Accent5 7" xfId="182"/>
    <cellStyle name="60% - Accent5 8" xfId="183"/>
    <cellStyle name="60% - Accent5 9" xfId="184"/>
    <cellStyle name="60% - Accent6" xfId="185"/>
    <cellStyle name="60% - Accent6 10" xfId="186"/>
    <cellStyle name="60% - Accent6 2" xfId="187"/>
    <cellStyle name="60% - Accent6 3" xfId="188"/>
    <cellStyle name="60% - Accent6 4" xfId="189"/>
    <cellStyle name="60% - Accent6 5" xfId="190"/>
    <cellStyle name="60% - Accent6 6" xfId="191"/>
    <cellStyle name="60% - Accent6 7" xfId="192"/>
    <cellStyle name="60% - Accent6 8" xfId="193"/>
    <cellStyle name="60% - Accent6 9" xfId="194"/>
    <cellStyle name="Accent1" xfId="195"/>
    <cellStyle name="Accent1 10" xfId="196"/>
    <cellStyle name="Accent1 2" xfId="197"/>
    <cellStyle name="Accent1 3" xfId="198"/>
    <cellStyle name="Accent1 4" xfId="199"/>
    <cellStyle name="Accent1 5" xfId="200"/>
    <cellStyle name="Accent1 6" xfId="201"/>
    <cellStyle name="Accent1 7" xfId="202"/>
    <cellStyle name="Accent1 8" xfId="203"/>
    <cellStyle name="Accent1 9" xfId="204"/>
    <cellStyle name="Accent2" xfId="205"/>
    <cellStyle name="Accent2 10" xfId="206"/>
    <cellStyle name="Accent2 2" xfId="207"/>
    <cellStyle name="Accent2 3" xfId="208"/>
    <cellStyle name="Accent2 4" xfId="209"/>
    <cellStyle name="Accent2 5" xfId="210"/>
    <cellStyle name="Accent2 6" xfId="211"/>
    <cellStyle name="Accent2 7" xfId="212"/>
    <cellStyle name="Accent2 8" xfId="213"/>
    <cellStyle name="Accent2 9" xfId="214"/>
    <cellStyle name="Accent3" xfId="215"/>
    <cellStyle name="Accent3 10" xfId="216"/>
    <cellStyle name="Accent3 2" xfId="217"/>
    <cellStyle name="Accent3 3" xfId="218"/>
    <cellStyle name="Accent3 4" xfId="219"/>
    <cellStyle name="Accent3 5" xfId="220"/>
    <cellStyle name="Accent3 6" xfId="221"/>
    <cellStyle name="Accent3 7" xfId="222"/>
    <cellStyle name="Accent3 8" xfId="223"/>
    <cellStyle name="Accent3 9" xfId="224"/>
    <cellStyle name="Accent4" xfId="225"/>
    <cellStyle name="Accent4 10" xfId="226"/>
    <cellStyle name="Accent4 2" xfId="227"/>
    <cellStyle name="Accent4 3" xfId="228"/>
    <cellStyle name="Accent4 4" xfId="229"/>
    <cellStyle name="Accent4 5" xfId="230"/>
    <cellStyle name="Accent4 6" xfId="231"/>
    <cellStyle name="Accent4 7" xfId="232"/>
    <cellStyle name="Accent4 8" xfId="233"/>
    <cellStyle name="Accent4 9" xfId="234"/>
    <cellStyle name="Accent5" xfId="235"/>
    <cellStyle name="Accent5 10" xfId="236"/>
    <cellStyle name="Accent5 2" xfId="237"/>
    <cellStyle name="Accent5 3" xfId="238"/>
    <cellStyle name="Accent5 4" xfId="239"/>
    <cellStyle name="Accent5 5" xfId="240"/>
    <cellStyle name="Accent5 6" xfId="241"/>
    <cellStyle name="Accent5 7" xfId="242"/>
    <cellStyle name="Accent5 8" xfId="243"/>
    <cellStyle name="Accent5 9" xfId="244"/>
    <cellStyle name="Accent6" xfId="245"/>
    <cellStyle name="Accent6 10" xfId="246"/>
    <cellStyle name="Accent6 2" xfId="247"/>
    <cellStyle name="Accent6 3" xfId="248"/>
    <cellStyle name="Accent6 4" xfId="249"/>
    <cellStyle name="Accent6 5" xfId="250"/>
    <cellStyle name="Accent6 6" xfId="251"/>
    <cellStyle name="Accent6 7" xfId="252"/>
    <cellStyle name="Accent6 8" xfId="253"/>
    <cellStyle name="Accent6 9" xfId="254"/>
    <cellStyle name="Bad" xfId="255"/>
    <cellStyle name="Bad 10" xfId="256"/>
    <cellStyle name="Bad 2" xfId="257"/>
    <cellStyle name="Bad 3" xfId="258"/>
    <cellStyle name="Bad 4" xfId="259"/>
    <cellStyle name="Bad 5" xfId="260"/>
    <cellStyle name="Bad 6" xfId="261"/>
    <cellStyle name="Bad 7" xfId="262"/>
    <cellStyle name="Bad 8" xfId="263"/>
    <cellStyle name="Bad 9" xfId="264"/>
    <cellStyle name="Calculation" xfId="265"/>
    <cellStyle name="Calculation 10" xfId="266"/>
    <cellStyle name="Calculation 2" xfId="267"/>
    <cellStyle name="Calculation 3" xfId="268"/>
    <cellStyle name="Calculation 4" xfId="269"/>
    <cellStyle name="Calculation 5" xfId="270"/>
    <cellStyle name="Calculation 6" xfId="271"/>
    <cellStyle name="Calculation 7" xfId="272"/>
    <cellStyle name="Calculation 8" xfId="273"/>
    <cellStyle name="Calculation 9" xfId="274"/>
    <cellStyle name="Check Cell" xfId="275"/>
    <cellStyle name="Check Cell 10" xfId="276"/>
    <cellStyle name="Check Cell 2" xfId="277"/>
    <cellStyle name="Check Cell 3" xfId="278"/>
    <cellStyle name="Check Cell 4" xfId="279"/>
    <cellStyle name="Check Cell 5" xfId="280"/>
    <cellStyle name="Check Cell 6" xfId="281"/>
    <cellStyle name="Check Cell 7" xfId="282"/>
    <cellStyle name="Check Cell 8" xfId="283"/>
    <cellStyle name="Check Cell 9" xfId="284"/>
    <cellStyle name="Comma" xfId="285"/>
    <cellStyle name="Comma [0]" xfId="286"/>
    <cellStyle name="Comma 10" xfId="287"/>
    <cellStyle name="Comma 2" xfId="288"/>
    <cellStyle name="Comma 3" xfId="289"/>
    <cellStyle name="Comma 4" xfId="290"/>
    <cellStyle name="Comma 5" xfId="291"/>
    <cellStyle name="Comma 6" xfId="292"/>
    <cellStyle name="Comma 7" xfId="293"/>
    <cellStyle name="Comma 8" xfId="294"/>
    <cellStyle name="Comma 9" xfId="295"/>
    <cellStyle name="Currency" xfId="296"/>
    <cellStyle name="Currency [0]" xfId="297"/>
    <cellStyle name="Explanatory Text" xfId="298"/>
    <cellStyle name="Explanatory Text 10" xfId="299"/>
    <cellStyle name="Explanatory Text 2" xfId="300"/>
    <cellStyle name="Explanatory Text 3" xfId="301"/>
    <cellStyle name="Explanatory Text 4" xfId="302"/>
    <cellStyle name="Explanatory Text 5" xfId="303"/>
    <cellStyle name="Explanatory Text 6" xfId="304"/>
    <cellStyle name="Explanatory Text 7" xfId="305"/>
    <cellStyle name="Explanatory Text 8" xfId="306"/>
    <cellStyle name="Explanatory Text 9" xfId="307"/>
    <cellStyle name="Followed Hyperlink" xfId="308"/>
    <cellStyle name="Good" xfId="309"/>
    <cellStyle name="Good 10" xfId="310"/>
    <cellStyle name="Good 2" xfId="311"/>
    <cellStyle name="Good 3" xfId="312"/>
    <cellStyle name="Good 4" xfId="313"/>
    <cellStyle name="Good 5" xfId="314"/>
    <cellStyle name="Good 6" xfId="315"/>
    <cellStyle name="Good 7" xfId="316"/>
    <cellStyle name="Good 8" xfId="317"/>
    <cellStyle name="Good 9" xfId="318"/>
    <cellStyle name="Heading 1" xfId="319"/>
    <cellStyle name="Heading 1 10" xfId="320"/>
    <cellStyle name="Heading 1 2" xfId="321"/>
    <cellStyle name="Heading 1 3" xfId="322"/>
    <cellStyle name="Heading 1 4" xfId="323"/>
    <cellStyle name="Heading 1 5" xfId="324"/>
    <cellStyle name="Heading 1 6" xfId="325"/>
    <cellStyle name="Heading 1 7" xfId="326"/>
    <cellStyle name="Heading 1 8" xfId="327"/>
    <cellStyle name="Heading 1 9" xfId="328"/>
    <cellStyle name="Heading 2" xfId="329"/>
    <cellStyle name="Heading 2 10" xfId="330"/>
    <cellStyle name="Heading 2 2" xfId="331"/>
    <cellStyle name="Heading 2 3" xfId="332"/>
    <cellStyle name="Heading 2 4" xfId="333"/>
    <cellStyle name="Heading 2 5" xfId="334"/>
    <cellStyle name="Heading 2 6" xfId="335"/>
    <cellStyle name="Heading 2 7" xfId="336"/>
    <cellStyle name="Heading 2 8" xfId="337"/>
    <cellStyle name="Heading 2 9" xfId="338"/>
    <cellStyle name="Heading 3" xfId="339"/>
    <cellStyle name="Heading 3 10" xfId="340"/>
    <cellStyle name="Heading 3 2" xfId="341"/>
    <cellStyle name="Heading 3 3" xfId="342"/>
    <cellStyle name="Heading 3 4" xfId="343"/>
    <cellStyle name="Heading 3 5" xfId="344"/>
    <cellStyle name="Heading 3 6" xfId="345"/>
    <cellStyle name="Heading 3 7" xfId="346"/>
    <cellStyle name="Heading 3 8" xfId="347"/>
    <cellStyle name="Heading 3 9" xfId="348"/>
    <cellStyle name="Heading 4" xfId="349"/>
    <cellStyle name="Heading 4 10" xfId="350"/>
    <cellStyle name="Heading 4 2" xfId="351"/>
    <cellStyle name="Heading 4 3" xfId="352"/>
    <cellStyle name="Heading 4 4" xfId="353"/>
    <cellStyle name="Heading 4 5" xfId="354"/>
    <cellStyle name="Heading 4 6" xfId="355"/>
    <cellStyle name="Heading 4 7" xfId="356"/>
    <cellStyle name="Heading 4 8" xfId="357"/>
    <cellStyle name="Heading 4 9" xfId="358"/>
    <cellStyle name="Hyperlink" xfId="359"/>
    <cellStyle name="Input" xfId="360"/>
    <cellStyle name="Input 10" xfId="361"/>
    <cellStyle name="Input 2" xfId="362"/>
    <cellStyle name="Input 3" xfId="363"/>
    <cellStyle name="Input 4" xfId="364"/>
    <cellStyle name="Input 5" xfId="365"/>
    <cellStyle name="Input 6" xfId="366"/>
    <cellStyle name="Input 7" xfId="367"/>
    <cellStyle name="Input 8" xfId="368"/>
    <cellStyle name="Input 9" xfId="369"/>
    <cellStyle name="Linked Cell" xfId="370"/>
    <cellStyle name="Linked Cell 10" xfId="371"/>
    <cellStyle name="Linked Cell 2" xfId="372"/>
    <cellStyle name="Linked Cell 3" xfId="373"/>
    <cellStyle name="Linked Cell 4" xfId="374"/>
    <cellStyle name="Linked Cell 5" xfId="375"/>
    <cellStyle name="Linked Cell 6" xfId="376"/>
    <cellStyle name="Linked Cell 7" xfId="377"/>
    <cellStyle name="Linked Cell 8" xfId="378"/>
    <cellStyle name="Linked Cell 9" xfId="379"/>
    <cellStyle name="Neutral" xfId="380"/>
    <cellStyle name="Neutral 10" xfId="381"/>
    <cellStyle name="Neutral 2" xfId="382"/>
    <cellStyle name="Neutral 3" xfId="383"/>
    <cellStyle name="Neutral 4" xfId="384"/>
    <cellStyle name="Neutral 5" xfId="385"/>
    <cellStyle name="Neutral 6" xfId="386"/>
    <cellStyle name="Neutral 7" xfId="387"/>
    <cellStyle name="Neutral 8" xfId="388"/>
    <cellStyle name="Neutral 9" xfId="389"/>
    <cellStyle name="Normal 10" xfId="390"/>
    <cellStyle name="Normal 2" xfId="391"/>
    <cellStyle name="Normal 3" xfId="392"/>
    <cellStyle name="Normal 4" xfId="393"/>
    <cellStyle name="Normal 5" xfId="394"/>
    <cellStyle name="Normal 6" xfId="395"/>
    <cellStyle name="Normal 7" xfId="396"/>
    <cellStyle name="Normal 8" xfId="397"/>
    <cellStyle name="Normal 9" xfId="398"/>
    <cellStyle name="Note" xfId="399"/>
    <cellStyle name="Note 10" xfId="400"/>
    <cellStyle name="Note 2" xfId="401"/>
    <cellStyle name="Note 3" xfId="402"/>
    <cellStyle name="Note 4" xfId="403"/>
    <cellStyle name="Note 5" xfId="404"/>
    <cellStyle name="Note 6" xfId="405"/>
    <cellStyle name="Note 7" xfId="406"/>
    <cellStyle name="Note 8" xfId="407"/>
    <cellStyle name="Note 9" xfId="408"/>
    <cellStyle name="Output" xfId="409"/>
    <cellStyle name="Output 10" xfId="410"/>
    <cellStyle name="Output 2" xfId="411"/>
    <cellStyle name="Output 3" xfId="412"/>
    <cellStyle name="Output 4" xfId="413"/>
    <cellStyle name="Output 5" xfId="414"/>
    <cellStyle name="Output 6" xfId="415"/>
    <cellStyle name="Output 7" xfId="416"/>
    <cellStyle name="Output 8" xfId="417"/>
    <cellStyle name="Output 9" xfId="418"/>
    <cellStyle name="Percent" xfId="419"/>
    <cellStyle name="Title" xfId="420"/>
    <cellStyle name="Title 10" xfId="421"/>
    <cellStyle name="Title 2" xfId="422"/>
    <cellStyle name="Title 3" xfId="423"/>
    <cellStyle name="Title 4" xfId="424"/>
    <cellStyle name="Title 5" xfId="425"/>
    <cellStyle name="Title 6" xfId="426"/>
    <cellStyle name="Title 7" xfId="427"/>
    <cellStyle name="Title 8" xfId="428"/>
    <cellStyle name="Title 9" xfId="429"/>
    <cellStyle name="Total" xfId="430"/>
    <cellStyle name="Total 10" xfId="431"/>
    <cellStyle name="Total 2" xfId="432"/>
    <cellStyle name="Total 3" xfId="433"/>
    <cellStyle name="Total 4" xfId="434"/>
    <cellStyle name="Total 5" xfId="435"/>
    <cellStyle name="Total 6" xfId="436"/>
    <cellStyle name="Total 7" xfId="437"/>
    <cellStyle name="Total 8" xfId="438"/>
    <cellStyle name="Total 9" xfId="439"/>
    <cellStyle name="Warning Text" xfId="440"/>
    <cellStyle name="Warning Text 10" xfId="441"/>
    <cellStyle name="Warning Text 2" xfId="442"/>
    <cellStyle name="Warning Text 3" xfId="443"/>
    <cellStyle name="Warning Text 4" xfId="444"/>
    <cellStyle name="Warning Text 5" xfId="445"/>
    <cellStyle name="Warning Text 6" xfId="446"/>
    <cellStyle name="Warning Text 7" xfId="447"/>
    <cellStyle name="Warning Text 8" xfId="448"/>
    <cellStyle name="Warning Text 9" xfId="4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BC%20cac%20tinh\Ho%20Chi%20Minh\Bao%20cao%20so%20lieu%20NQ%2006%20%20chinh%20thu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2">
          <cell r="B12">
            <v>948</v>
          </cell>
          <cell r="C12">
            <v>9290</v>
          </cell>
          <cell r="D12">
            <v>1669</v>
          </cell>
          <cell r="E12">
            <v>1514</v>
          </cell>
          <cell r="F12">
            <v>1106</v>
          </cell>
          <cell r="G12">
            <v>338</v>
          </cell>
          <cell r="H12">
            <v>643</v>
          </cell>
          <cell r="I12">
            <v>1679</v>
          </cell>
          <cell r="J12">
            <v>15357</v>
          </cell>
        </row>
        <row r="13">
          <cell r="B13">
            <v>1171</v>
          </cell>
          <cell r="C13">
            <v>12109</v>
          </cell>
          <cell r="D13">
            <v>1984</v>
          </cell>
          <cell r="E13">
            <v>1937</v>
          </cell>
          <cell r="F13">
            <v>1464</v>
          </cell>
          <cell r="G13">
            <v>315</v>
          </cell>
          <cell r="H13">
            <v>829</v>
          </cell>
          <cell r="I13">
            <v>2130</v>
          </cell>
          <cell r="J13">
            <v>91922</v>
          </cell>
        </row>
        <row r="14">
          <cell r="B14">
            <v>461</v>
          </cell>
          <cell r="C14">
            <v>8702</v>
          </cell>
          <cell r="D14">
            <v>1222</v>
          </cell>
          <cell r="E14">
            <v>1087</v>
          </cell>
          <cell r="F14">
            <v>375</v>
          </cell>
          <cell r="G14">
            <v>210</v>
          </cell>
          <cell r="H14">
            <v>326</v>
          </cell>
          <cell r="I14">
            <v>789</v>
          </cell>
          <cell r="J14">
            <v>4138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view="pageLayout" zoomScaleNormal="70" workbookViewId="0" topLeftCell="A1">
      <selection activeCell="C11" sqref="C11"/>
    </sheetView>
  </sheetViews>
  <sheetFormatPr defaultColWidth="9.140625" defaultRowHeight="15"/>
  <cols>
    <col min="1" max="1" width="4.421875" style="0" customWidth="1"/>
    <col min="2" max="2" width="15.140625" style="0" customWidth="1"/>
    <col min="3" max="3" width="9.8515625" style="0" customWidth="1"/>
    <col min="4" max="4" width="14.28125" style="0" customWidth="1"/>
    <col min="5" max="5" width="11.140625" style="0" customWidth="1"/>
    <col min="6" max="6" width="15.140625" style="0" customWidth="1"/>
    <col min="7" max="7" width="12.421875" style="0" customWidth="1"/>
    <col min="8" max="8" width="9.7109375" style="0" customWidth="1"/>
    <col min="9" max="9" width="13.140625" style="0" customWidth="1"/>
    <col min="10" max="10" width="11.421875" style="0" customWidth="1"/>
    <col min="11" max="11" width="11.8515625" style="0" customWidth="1"/>
  </cols>
  <sheetData>
    <row r="1" spans="1:12" ht="23.25" customHeight="1">
      <c r="A1" s="35"/>
      <c r="B1" s="36" t="s">
        <v>116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25" ht="65.25" customHeight="1">
      <c r="A2" s="64" t="s">
        <v>126</v>
      </c>
      <c r="B2" s="61" t="s">
        <v>47</v>
      </c>
      <c r="C2" s="59" t="s">
        <v>0</v>
      </c>
      <c r="D2" s="59" t="s">
        <v>115</v>
      </c>
      <c r="E2" s="59" t="s">
        <v>106</v>
      </c>
      <c r="F2" s="59" t="s">
        <v>107</v>
      </c>
      <c r="G2" s="59" t="s">
        <v>108</v>
      </c>
      <c r="H2" s="59" t="s">
        <v>1</v>
      </c>
      <c r="I2" s="59" t="s">
        <v>109</v>
      </c>
      <c r="J2" s="59" t="s">
        <v>110</v>
      </c>
      <c r="K2" s="59" t="s">
        <v>2</v>
      </c>
      <c r="L2" s="3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>
      <c r="A3" s="65"/>
      <c r="B3" s="61"/>
      <c r="C3" s="60">
        <v>1</v>
      </c>
      <c r="D3" s="60">
        <v>2</v>
      </c>
      <c r="E3" s="60">
        <v>3</v>
      </c>
      <c r="F3" s="60">
        <v>4</v>
      </c>
      <c r="G3" s="60">
        <v>5</v>
      </c>
      <c r="H3" s="60">
        <v>6</v>
      </c>
      <c r="I3" s="60">
        <v>7</v>
      </c>
      <c r="J3" s="60">
        <v>8</v>
      </c>
      <c r="K3" s="60">
        <v>9</v>
      </c>
      <c r="L3" s="3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37">
        <v>1</v>
      </c>
      <c r="B4" s="38" t="s">
        <v>39</v>
      </c>
      <c r="C4" s="43">
        <v>615</v>
      </c>
      <c r="D4" s="43">
        <v>21497</v>
      </c>
      <c r="E4" s="43">
        <v>5388</v>
      </c>
      <c r="F4" s="43">
        <v>110</v>
      </c>
      <c r="G4" s="43">
        <v>823</v>
      </c>
      <c r="H4" s="43">
        <v>1151</v>
      </c>
      <c r="I4" s="43">
        <v>354</v>
      </c>
      <c r="J4" s="43">
        <v>5451</v>
      </c>
      <c r="K4" s="44">
        <v>8879</v>
      </c>
      <c r="L4" s="3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12" ht="13.5" customHeight="1">
      <c r="A5" s="37">
        <v>2</v>
      </c>
      <c r="B5" s="40" t="s">
        <v>26</v>
      </c>
      <c r="C5" s="45"/>
      <c r="D5" s="45"/>
      <c r="E5" s="45"/>
      <c r="F5" s="45"/>
      <c r="G5" s="45"/>
      <c r="H5" s="45"/>
      <c r="I5" s="45"/>
      <c r="J5" s="45"/>
      <c r="K5" s="45"/>
      <c r="L5" s="35"/>
    </row>
    <row r="6" spans="1:12" ht="13.5" customHeight="1">
      <c r="A6" s="37">
        <v>3</v>
      </c>
      <c r="B6" s="38" t="s">
        <v>73</v>
      </c>
      <c r="C6" s="43">
        <v>4637</v>
      </c>
      <c r="D6" s="43">
        <v>246</v>
      </c>
      <c r="E6" s="43">
        <v>112</v>
      </c>
      <c r="F6" s="43">
        <v>834</v>
      </c>
      <c r="G6" s="43">
        <v>1359</v>
      </c>
      <c r="H6" s="43">
        <v>367</v>
      </c>
      <c r="I6" s="43">
        <v>101</v>
      </c>
      <c r="J6" s="43">
        <v>2</v>
      </c>
      <c r="K6" s="43">
        <v>2</v>
      </c>
      <c r="L6" s="35"/>
    </row>
    <row r="7" spans="1:12" ht="13.5" customHeight="1">
      <c r="A7" s="37">
        <v>4</v>
      </c>
      <c r="B7" s="38" t="s">
        <v>72</v>
      </c>
      <c r="C7" s="43">
        <v>10</v>
      </c>
      <c r="D7" s="43">
        <v>4257</v>
      </c>
      <c r="E7" s="43">
        <v>426</v>
      </c>
      <c r="F7" s="43">
        <v>11</v>
      </c>
      <c r="G7" s="43">
        <v>426</v>
      </c>
      <c r="H7" s="43">
        <v>16</v>
      </c>
      <c r="I7" s="43">
        <v>14</v>
      </c>
      <c r="J7" s="43">
        <v>3</v>
      </c>
      <c r="K7" s="43">
        <v>4</v>
      </c>
      <c r="L7" s="35"/>
    </row>
    <row r="8" spans="1:12" ht="13.5" customHeight="1">
      <c r="A8" s="37">
        <v>5</v>
      </c>
      <c r="B8" s="38" t="s">
        <v>41</v>
      </c>
      <c r="C8" s="43">
        <v>222</v>
      </c>
      <c r="D8" s="43">
        <v>435</v>
      </c>
      <c r="E8" s="43">
        <v>1614</v>
      </c>
      <c r="F8" s="43">
        <v>1169</v>
      </c>
      <c r="G8" s="43">
        <v>111</v>
      </c>
      <c r="H8" s="43">
        <v>17</v>
      </c>
      <c r="I8" s="43">
        <v>503</v>
      </c>
      <c r="J8" s="43">
        <v>837</v>
      </c>
      <c r="K8" s="43">
        <v>34687</v>
      </c>
      <c r="L8" s="35"/>
    </row>
    <row r="9" spans="1:12" ht="13.5" customHeight="1">
      <c r="A9" s="37">
        <v>6</v>
      </c>
      <c r="B9" s="38" t="s">
        <v>71</v>
      </c>
      <c r="C9" s="44">
        <v>328</v>
      </c>
      <c r="D9" s="44">
        <v>1357</v>
      </c>
      <c r="E9" s="44">
        <v>292</v>
      </c>
      <c r="F9" s="44">
        <v>605</v>
      </c>
      <c r="G9" s="44">
        <v>292</v>
      </c>
      <c r="H9" s="44">
        <v>251</v>
      </c>
      <c r="I9" s="44">
        <v>239</v>
      </c>
      <c r="J9" s="44">
        <v>370</v>
      </c>
      <c r="K9" s="44">
        <v>112</v>
      </c>
      <c r="L9" s="35"/>
    </row>
    <row r="10" spans="1:12" ht="13.5" customHeight="1">
      <c r="A10" s="37">
        <v>7</v>
      </c>
      <c r="B10" s="38" t="s">
        <v>35</v>
      </c>
      <c r="C10" s="46">
        <f>C8+C9</f>
        <v>550</v>
      </c>
      <c r="D10" s="46">
        <f aca="true" t="shared" si="0" ref="D10:K10">D8+D9</f>
        <v>1792</v>
      </c>
      <c r="E10" s="46">
        <f t="shared" si="0"/>
        <v>1906</v>
      </c>
      <c r="F10" s="46">
        <f t="shared" si="0"/>
        <v>1774</v>
      </c>
      <c r="G10" s="46">
        <f t="shared" si="0"/>
        <v>403</v>
      </c>
      <c r="H10" s="46">
        <f t="shared" si="0"/>
        <v>268</v>
      </c>
      <c r="I10" s="46">
        <f t="shared" si="0"/>
        <v>742</v>
      </c>
      <c r="J10" s="46">
        <f t="shared" si="0"/>
        <v>1207</v>
      </c>
      <c r="K10" s="46">
        <f t="shared" si="0"/>
        <v>34799</v>
      </c>
      <c r="L10" s="35"/>
    </row>
    <row r="11" spans="1:12" ht="13.5" customHeight="1">
      <c r="A11" s="37">
        <v>8</v>
      </c>
      <c r="B11" s="38" t="s">
        <v>14</v>
      </c>
      <c r="C11" s="43">
        <v>746</v>
      </c>
      <c r="D11" s="43">
        <v>871</v>
      </c>
      <c r="E11" s="43">
        <v>658</v>
      </c>
      <c r="F11" s="43">
        <v>781</v>
      </c>
      <c r="G11" s="43">
        <v>771</v>
      </c>
      <c r="H11" s="43">
        <v>857</v>
      </c>
      <c r="I11" s="43">
        <v>926</v>
      </c>
      <c r="J11" s="43">
        <v>687</v>
      </c>
      <c r="K11" s="43">
        <v>6</v>
      </c>
      <c r="L11" s="35"/>
    </row>
    <row r="12" spans="1:12" ht="13.5" customHeight="1">
      <c r="A12" s="37">
        <v>9</v>
      </c>
      <c r="B12" s="38" t="s">
        <v>27</v>
      </c>
      <c r="C12" s="44">
        <v>272</v>
      </c>
      <c r="D12" s="44">
        <v>6950</v>
      </c>
      <c r="E12" s="44">
        <v>517</v>
      </c>
      <c r="F12" s="44">
        <v>505</v>
      </c>
      <c r="G12" s="44">
        <v>405</v>
      </c>
      <c r="H12" s="44">
        <v>165</v>
      </c>
      <c r="I12" s="44">
        <v>560</v>
      </c>
      <c r="J12" s="44">
        <v>4714</v>
      </c>
      <c r="K12" s="44">
        <v>6200</v>
      </c>
      <c r="L12" s="35"/>
    </row>
    <row r="13" spans="1:12" ht="13.5" customHeight="1">
      <c r="A13" s="37">
        <v>10</v>
      </c>
      <c r="B13" s="38" t="s">
        <v>28</v>
      </c>
      <c r="C13" s="43">
        <v>270</v>
      </c>
      <c r="D13" s="43">
        <v>48796</v>
      </c>
      <c r="E13" s="43">
        <v>40</v>
      </c>
      <c r="F13" s="43">
        <v>954</v>
      </c>
      <c r="G13" s="43">
        <v>210</v>
      </c>
      <c r="H13" s="43">
        <v>36</v>
      </c>
      <c r="I13" s="43">
        <v>36</v>
      </c>
      <c r="J13" s="43">
        <v>17805</v>
      </c>
      <c r="K13" s="43">
        <v>0</v>
      </c>
      <c r="L13" s="35"/>
    </row>
    <row r="14" spans="1:12" ht="13.5" customHeight="1">
      <c r="A14" s="37">
        <v>11</v>
      </c>
      <c r="B14" s="38" t="s">
        <v>24</v>
      </c>
      <c r="C14" s="44">
        <v>23</v>
      </c>
      <c r="D14" s="44">
        <v>2708</v>
      </c>
      <c r="E14" s="44">
        <v>418</v>
      </c>
      <c r="F14" s="44">
        <v>288</v>
      </c>
      <c r="G14" s="44">
        <v>2011</v>
      </c>
      <c r="H14" s="44">
        <v>296</v>
      </c>
      <c r="I14" s="44">
        <v>1610</v>
      </c>
      <c r="J14" s="44">
        <v>0</v>
      </c>
      <c r="K14" s="44">
        <v>0</v>
      </c>
      <c r="L14" s="35"/>
    </row>
    <row r="15" spans="1:12" ht="13.5" customHeight="1">
      <c r="A15" s="37">
        <v>12</v>
      </c>
      <c r="B15" s="38" t="s">
        <v>42</v>
      </c>
      <c r="C15" s="43">
        <v>249</v>
      </c>
      <c r="D15" s="43">
        <v>2004</v>
      </c>
      <c r="E15" s="43">
        <v>3272</v>
      </c>
      <c r="F15" s="43">
        <v>829</v>
      </c>
      <c r="G15" s="43">
        <v>608</v>
      </c>
      <c r="H15" s="43">
        <v>42</v>
      </c>
      <c r="I15" s="43">
        <v>798</v>
      </c>
      <c r="J15" s="43">
        <v>200</v>
      </c>
      <c r="K15" s="43">
        <v>2116</v>
      </c>
      <c r="L15" s="35"/>
    </row>
    <row r="16" spans="1:12" ht="13.5" customHeight="1">
      <c r="A16" s="37">
        <v>13</v>
      </c>
      <c r="B16" s="38" t="s">
        <v>36</v>
      </c>
      <c r="C16" s="44">
        <v>377</v>
      </c>
      <c r="D16" s="44">
        <v>22718</v>
      </c>
      <c r="E16" s="44">
        <v>37004</v>
      </c>
      <c r="F16" s="44">
        <v>573</v>
      </c>
      <c r="G16" s="44">
        <v>258</v>
      </c>
      <c r="H16" s="44">
        <v>211</v>
      </c>
      <c r="I16" s="44">
        <v>1018</v>
      </c>
      <c r="J16" s="44">
        <v>784</v>
      </c>
      <c r="K16" s="44">
        <v>41800</v>
      </c>
      <c r="L16" s="35"/>
    </row>
    <row r="17" spans="1:12" ht="13.5" customHeight="1">
      <c r="A17" s="37">
        <v>14</v>
      </c>
      <c r="B17" s="38" t="s">
        <v>58</v>
      </c>
      <c r="C17" s="44">
        <v>97</v>
      </c>
      <c r="D17" s="44">
        <v>2886</v>
      </c>
      <c r="E17" s="44">
        <v>0</v>
      </c>
      <c r="F17" s="44">
        <v>519</v>
      </c>
      <c r="G17" s="44">
        <v>1704</v>
      </c>
      <c r="H17" s="44">
        <v>874</v>
      </c>
      <c r="I17" s="44">
        <v>2809</v>
      </c>
      <c r="J17" s="44">
        <v>0</v>
      </c>
      <c r="K17" s="44">
        <v>0</v>
      </c>
      <c r="L17" s="35"/>
    </row>
    <row r="18" spans="1:12" ht="13.5" customHeight="1">
      <c r="A18" s="37">
        <v>15</v>
      </c>
      <c r="B18" s="40" t="s">
        <v>13</v>
      </c>
      <c r="C18" s="45"/>
      <c r="D18" s="45"/>
      <c r="E18" s="45"/>
      <c r="F18" s="45"/>
      <c r="G18" s="45"/>
      <c r="H18" s="45"/>
      <c r="I18" s="45"/>
      <c r="J18" s="45"/>
      <c r="K18" s="45"/>
      <c r="L18" s="35"/>
    </row>
    <row r="19" spans="1:12" ht="13.5" customHeight="1">
      <c r="A19" s="37">
        <v>16</v>
      </c>
      <c r="B19" s="38" t="s">
        <v>19</v>
      </c>
      <c r="C19" s="47">
        <v>1286</v>
      </c>
      <c r="D19" s="48">
        <v>15480</v>
      </c>
      <c r="E19" s="49">
        <v>42</v>
      </c>
      <c r="F19" s="49">
        <v>26</v>
      </c>
      <c r="G19" s="49">
        <v>918</v>
      </c>
      <c r="H19" s="49">
        <v>635</v>
      </c>
      <c r="I19" s="49">
        <v>62</v>
      </c>
      <c r="J19" s="49">
        <v>180</v>
      </c>
      <c r="K19" s="50">
        <v>0</v>
      </c>
      <c r="L19" s="35"/>
    </row>
    <row r="20" spans="1:12" ht="13.5" customHeight="1">
      <c r="A20" s="37">
        <v>17</v>
      </c>
      <c r="B20" s="38" t="s">
        <v>18</v>
      </c>
      <c r="C20" s="43">
        <v>230</v>
      </c>
      <c r="D20" s="43">
        <v>1768</v>
      </c>
      <c r="E20" s="43">
        <v>166</v>
      </c>
      <c r="F20" s="43">
        <v>63</v>
      </c>
      <c r="G20" s="43">
        <v>668</v>
      </c>
      <c r="H20" s="43">
        <v>195</v>
      </c>
      <c r="I20" s="43">
        <v>54</v>
      </c>
      <c r="J20" s="43">
        <v>29</v>
      </c>
      <c r="K20" s="43">
        <v>1</v>
      </c>
      <c r="L20" s="35"/>
    </row>
    <row r="21" spans="1:12" ht="13.5" customHeight="1">
      <c r="A21" s="37">
        <v>18</v>
      </c>
      <c r="B21" s="39" t="s">
        <v>59</v>
      </c>
      <c r="C21" s="43">
        <v>8</v>
      </c>
      <c r="D21" s="43">
        <v>2602</v>
      </c>
      <c r="E21" s="43">
        <v>25</v>
      </c>
      <c r="F21" s="43">
        <v>37</v>
      </c>
      <c r="G21" s="43">
        <v>3</v>
      </c>
      <c r="H21" s="43">
        <v>77</v>
      </c>
      <c r="I21" s="43">
        <v>93</v>
      </c>
      <c r="J21" s="43">
        <v>25</v>
      </c>
      <c r="K21" s="43">
        <v>5000</v>
      </c>
      <c r="L21" s="35"/>
    </row>
    <row r="22" spans="1:12" ht="13.5" customHeight="1">
      <c r="A22" s="37">
        <v>19</v>
      </c>
      <c r="B22" s="38" t="s">
        <v>25</v>
      </c>
      <c r="C22" s="43">
        <v>189</v>
      </c>
      <c r="D22" s="43">
        <v>5332</v>
      </c>
      <c r="E22" s="43">
        <v>124</v>
      </c>
      <c r="F22" s="43">
        <v>2735</v>
      </c>
      <c r="G22" s="43">
        <v>1200</v>
      </c>
      <c r="H22" s="43">
        <v>744</v>
      </c>
      <c r="I22" s="43">
        <v>72</v>
      </c>
      <c r="J22" s="43">
        <v>1400</v>
      </c>
      <c r="K22" s="43">
        <v>16</v>
      </c>
      <c r="L22" s="35"/>
    </row>
    <row r="23" spans="1:12" ht="13.5" customHeight="1">
      <c r="A23" s="37">
        <v>20</v>
      </c>
      <c r="B23" s="38" t="s">
        <v>32</v>
      </c>
      <c r="C23" s="44">
        <v>23</v>
      </c>
      <c r="D23" s="51">
        <v>2964</v>
      </c>
      <c r="E23" s="44">
        <v>16</v>
      </c>
      <c r="F23" s="44">
        <v>409</v>
      </c>
      <c r="G23" s="44">
        <v>9</v>
      </c>
      <c r="H23" s="44">
        <v>8</v>
      </c>
      <c r="I23" s="44">
        <v>52</v>
      </c>
      <c r="J23" s="51">
        <v>46984</v>
      </c>
      <c r="K23" s="44"/>
      <c r="L23" s="35"/>
    </row>
    <row r="24" spans="1:12" ht="13.5" customHeight="1">
      <c r="A24" s="37">
        <v>21</v>
      </c>
      <c r="B24" s="38" t="s">
        <v>20</v>
      </c>
      <c r="C24" s="43">
        <v>328</v>
      </c>
      <c r="D24" s="43">
        <v>862</v>
      </c>
      <c r="E24" s="43">
        <v>443</v>
      </c>
      <c r="F24" s="43">
        <v>111</v>
      </c>
      <c r="G24" s="43">
        <v>206</v>
      </c>
      <c r="H24" s="43">
        <v>34</v>
      </c>
      <c r="I24" s="43">
        <v>7366</v>
      </c>
      <c r="J24" s="43">
        <v>583</v>
      </c>
      <c r="K24" s="43">
        <v>41169</v>
      </c>
      <c r="L24" s="35"/>
    </row>
    <row r="25" spans="1:12" ht="13.5" customHeight="1">
      <c r="A25" s="37">
        <v>22</v>
      </c>
      <c r="B25" s="38" t="s">
        <v>70</v>
      </c>
      <c r="C25" s="44">
        <v>102</v>
      </c>
      <c r="D25" s="44"/>
      <c r="E25" s="44">
        <v>100</v>
      </c>
      <c r="F25" s="44">
        <v>61</v>
      </c>
      <c r="G25" s="44">
        <v>778</v>
      </c>
      <c r="H25" s="44">
        <v>35</v>
      </c>
      <c r="I25" s="44">
        <v>882</v>
      </c>
      <c r="J25" s="44">
        <v>56</v>
      </c>
      <c r="K25" s="44"/>
      <c r="L25" s="35"/>
    </row>
    <row r="26" spans="1:12" ht="13.5" customHeight="1">
      <c r="A26" s="37">
        <v>23</v>
      </c>
      <c r="B26" s="38" t="s">
        <v>6</v>
      </c>
      <c r="C26" s="52">
        <v>600</v>
      </c>
      <c r="D26" s="52">
        <v>2340</v>
      </c>
      <c r="E26" s="52">
        <v>0</v>
      </c>
      <c r="F26" s="52">
        <v>520</v>
      </c>
      <c r="G26" s="52">
        <v>15</v>
      </c>
      <c r="H26" s="52">
        <v>0</v>
      </c>
      <c r="I26" s="52">
        <v>0</v>
      </c>
      <c r="J26" s="52">
        <v>0</v>
      </c>
      <c r="K26" s="52">
        <v>12</v>
      </c>
      <c r="L26" s="35"/>
    </row>
    <row r="27" spans="1:12" ht="13.5" customHeight="1">
      <c r="A27" s="37">
        <v>24</v>
      </c>
      <c r="B27" s="38" t="s">
        <v>11</v>
      </c>
      <c r="C27" s="53">
        <v>151</v>
      </c>
      <c r="D27" s="53">
        <v>982</v>
      </c>
      <c r="E27" s="53">
        <v>47</v>
      </c>
      <c r="F27" s="53">
        <v>477</v>
      </c>
      <c r="G27" s="53">
        <v>274</v>
      </c>
      <c r="H27" s="53">
        <v>34</v>
      </c>
      <c r="I27" s="53">
        <v>235</v>
      </c>
      <c r="J27" s="53">
        <v>1258</v>
      </c>
      <c r="K27" s="53">
        <v>52</v>
      </c>
      <c r="L27" s="35"/>
    </row>
    <row r="28" spans="1:12" ht="13.5" customHeight="1">
      <c r="A28" s="37">
        <v>25</v>
      </c>
      <c r="B28" s="38" t="s">
        <v>57</v>
      </c>
      <c r="C28" s="52">
        <v>1420</v>
      </c>
      <c r="D28" s="52">
        <v>5142</v>
      </c>
      <c r="E28" s="52">
        <v>1432</v>
      </c>
      <c r="F28" s="52">
        <v>1940</v>
      </c>
      <c r="G28" s="52">
        <v>1912</v>
      </c>
      <c r="H28" s="52">
        <v>2068</v>
      </c>
      <c r="I28" s="52">
        <v>5164</v>
      </c>
      <c r="J28" s="52">
        <v>1924</v>
      </c>
      <c r="K28" s="52">
        <v>2615</v>
      </c>
      <c r="L28" s="35"/>
    </row>
    <row r="29" spans="1:12" ht="13.5" customHeight="1">
      <c r="A29" s="37">
        <v>26</v>
      </c>
      <c r="B29" s="38" t="s">
        <v>4</v>
      </c>
      <c r="C29" s="53">
        <v>318</v>
      </c>
      <c r="D29" s="53">
        <v>1170</v>
      </c>
      <c r="E29" s="53">
        <v>1170</v>
      </c>
      <c r="F29" s="53">
        <v>1170</v>
      </c>
      <c r="G29" s="53">
        <v>1170</v>
      </c>
      <c r="H29" s="53">
        <v>1170</v>
      </c>
      <c r="I29" s="53">
        <v>1170</v>
      </c>
      <c r="J29" s="53">
        <v>1170</v>
      </c>
      <c r="K29" s="53">
        <v>1170</v>
      </c>
      <c r="L29" s="35"/>
    </row>
    <row r="30" spans="1:12" ht="13.5" customHeight="1">
      <c r="A30" s="37">
        <v>27</v>
      </c>
      <c r="B30" s="38" t="s">
        <v>37</v>
      </c>
      <c r="C30" s="52">
        <v>35</v>
      </c>
      <c r="D30" s="52">
        <v>35864</v>
      </c>
      <c r="E30" s="52">
        <v>114</v>
      </c>
      <c r="F30" s="52">
        <v>59</v>
      </c>
      <c r="G30" s="52">
        <v>80</v>
      </c>
      <c r="H30" s="52">
        <v>0</v>
      </c>
      <c r="I30" s="52">
        <v>67</v>
      </c>
      <c r="J30" s="52">
        <v>0</v>
      </c>
      <c r="K30" s="52">
        <v>0</v>
      </c>
      <c r="L30" s="35"/>
    </row>
    <row r="31" spans="1:12" ht="13.5" customHeight="1">
      <c r="A31" s="37">
        <v>28</v>
      </c>
      <c r="B31" s="39" t="s">
        <v>60</v>
      </c>
      <c r="C31" s="53">
        <v>161</v>
      </c>
      <c r="D31" s="53">
        <v>3327</v>
      </c>
      <c r="E31" s="53">
        <v>1350</v>
      </c>
      <c r="F31" s="53">
        <v>857</v>
      </c>
      <c r="G31" s="53">
        <v>857</v>
      </c>
      <c r="H31" s="53">
        <v>7</v>
      </c>
      <c r="I31" s="53">
        <v>4477</v>
      </c>
      <c r="J31" s="53">
        <v>194</v>
      </c>
      <c r="K31" s="53">
        <v>14971</v>
      </c>
      <c r="L31" s="35"/>
    </row>
    <row r="32" spans="1:12" ht="13.5" customHeight="1">
      <c r="A32" s="37">
        <v>29</v>
      </c>
      <c r="B32" s="38" t="s">
        <v>5</v>
      </c>
      <c r="C32" s="52">
        <v>1467</v>
      </c>
      <c r="D32" s="52">
        <v>7755</v>
      </c>
      <c r="E32" s="52">
        <v>694</v>
      </c>
      <c r="F32" s="52">
        <v>1372</v>
      </c>
      <c r="G32" s="52">
        <v>1381</v>
      </c>
      <c r="H32" s="52">
        <v>519</v>
      </c>
      <c r="I32" s="52">
        <v>903</v>
      </c>
      <c r="J32" s="52">
        <v>1075</v>
      </c>
      <c r="K32" s="52">
        <v>897</v>
      </c>
      <c r="L32" s="35"/>
    </row>
    <row r="33" spans="1:12" ht="13.5" customHeight="1">
      <c r="A33" s="37">
        <v>30</v>
      </c>
      <c r="B33" s="40" t="s">
        <v>16</v>
      </c>
      <c r="C33" s="26"/>
      <c r="D33" s="26"/>
      <c r="E33" s="26"/>
      <c r="F33" s="26"/>
      <c r="G33" s="26"/>
      <c r="H33" s="26"/>
      <c r="I33" s="26"/>
      <c r="J33" s="26"/>
      <c r="K33" s="26"/>
      <c r="L33" s="35"/>
    </row>
    <row r="34" spans="1:12" ht="13.5" customHeight="1">
      <c r="A34" s="37">
        <v>31</v>
      </c>
      <c r="B34" s="38" t="s">
        <v>40</v>
      </c>
      <c r="C34" s="53">
        <v>5437</v>
      </c>
      <c r="D34" s="53">
        <v>8402</v>
      </c>
      <c r="E34" s="53">
        <v>1315</v>
      </c>
      <c r="F34" s="53">
        <v>1212</v>
      </c>
      <c r="G34" s="53">
        <v>2517</v>
      </c>
      <c r="H34" s="53">
        <v>617</v>
      </c>
      <c r="I34" s="53">
        <v>2253</v>
      </c>
      <c r="J34" s="53">
        <v>2842</v>
      </c>
      <c r="K34" s="53">
        <v>59566</v>
      </c>
      <c r="L34" s="35"/>
    </row>
    <row r="35" spans="1:12" ht="13.5" customHeight="1">
      <c r="A35" s="37">
        <v>32</v>
      </c>
      <c r="B35" s="38" t="s">
        <v>21</v>
      </c>
      <c r="C35" s="52">
        <v>255</v>
      </c>
      <c r="D35" s="52">
        <v>732</v>
      </c>
      <c r="E35" s="52">
        <v>21</v>
      </c>
      <c r="F35" s="52">
        <v>10</v>
      </c>
      <c r="G35" s="52">
        <v>95</v>
      </c>
      <c r="H35" s="52">
        <v>2</v>
      </c>
      <c r="I35" s="52">
        <v>5</v>
      </c>
      <c r="J35" s="52">
        <v>116</v>
      </c>
      <c r="K35" s="52">
        <v>25</v>
      </c>
      <c r="L35" s="35"/>
    </row>
    <row r="36" spans="1:12" ht="13.5" customHeight="1">
      <c r="A36" s="37">
        <v>33</v>
      </c>
      <c r="B36" s="39" t="s">
        <v>61</v>
      </c>
      <c r="C36" s="53">
        <v>176</v>
      </c>
      <c r="D36" s="53">
        <v>496</v>
      </c>
      <c r="E36" s="53">
        <v>26</v>
      </c>
      <c r="F36" s="53">
        <v>16</v>
      </c>
      <c r="G36" s="53">
        <v>538</v>
      </c>
      <c r="H36" s="53">
        <v>270</v>
      </c>
      <c r="I36" s="53">
        <v>300</v>
      </c>
      <c r="J36" s="53"/>
      <c r="K36" s="53"/>
      <c r="L36" s="35"/>
    </row>
    <row r="37" spans="1:12" ht="13.5" customHeight="1">
      <c r="A37" s="37">
        <v>34</v>
      </c>
      <c r="B37" s="41" t="s">
        <v>22</v>
      </c>
      <c r="C37" s="54">
        <v>313</v>
      </c>
      <c r="D37" s="55">
        <v>10675</v>
      </c>
      <c r="E37" s="55">
        <v>463</v>
      </c>
      <c r="F37" s="55">
        <v>658</v>
      </c>
      <c r="G37" s="55">
        <v>3426</v>
      </c>
      <c r="H37" s="55">
        <v>396</v>
      </c>
      <c r="I37" s="55">
        <v>1576</v>
      </c>
      <c r="J37" s="55">
        <v>337</v>
      </c>
      <c r="K37" s="55">
        <v>2648</v>
      </c>
      <c r="L37" s="35"/>
    </row>
    <row r="38" spans="1:12" ht="13.5" customHeight="1">
      <c r="A38" s="37">
        <v>35</v>
      </c>
      <c r="B38" s="42" t="s">
        <v>62</v>
      </c>
      <c r="C38" s="56">
        <v>208</v>
      </c>
      <c r="D38" s="56">
        <v>759</v>
      </c>
      <c r="E38" s="56">
        <v>19</v>
      </c>
      <c r="F38" s="56">
        <v>32</v>
      </c>
      <c r="G38" s="56">
        <v>105</v>
      </c>
      <c r="H38" s="56">
        <v>284</v>
      </c>
      <c r="I38" s="56">
        <v>72</v>
      </c>
      <c r="J38" s="56">
        <v>87</v>
      </c>
      <c r="K38" s="56">
        <v>16</v>
      </c>
      <c r="L38" s="35"/>
    </row>
    <row r="39" spans="1:12" ht="13.5" customHeight="1">
      <c r="A39" s="37">
        <v>36</v>
      </c>
      <c r="B39" s="38" t="s">
        <v>90</v>
      </c>
      <c r="C39" s="57">
        <v>237</v>
      </c>
      <c r="D39" s="57">
        <v>10871</v>
      </c>
      <c r="E39" s="57">
        <v>944</v>
      </c>
      <c r="F39" s="57">
        <v>517</v>
      </c>
      <c r="G39" s="57">
        <v>32</v>
      </c>
      <c r="H39" s="57">
        <v>77</v>
      </c>
      <c r="I39" s="57">
        <v>489</v>
      </c>
      <c r="J39" s="57">
        <v>1014</v>
      </c>
      <c r="K39" s="57">
        <v>21</v>
      </c>
      <c r="L39" s="35"/>
    </row>
    <row r="40" spans="1:12" ht="13.5" customHeight="1">
      <c r="A40" s="37">
        <v>37</v>
      </c>
      <c r="B40" s="40" t="s">
        <v>31</v>
      </c>
      <c r="C40" s="26"/>
      <c r="D40" s="26"/>
      <c r="E40" s="26"/>
      <c r="F40" s="26"/>
      <c r="G40" s="26"/>
      <c r="H40" s="26"/>
      <c r="I40" s="26"/>
      <c r="J40" s="26"/>
      <c r="K40" s="26"/>
      <c r="L40" s="35"/>
    </row>
    <row r="41" spans="1:12" ht="13.5" customHeight="1">
      <c r="A41" s="37">
        <v>38</v>
      </c>
      <c r="B41" s="38" t="s">
        <v>7</v>
      </c>
      <c r="C41" s="53">
        <v>1107</v>
      </c>
      <c r="D41" s="53">
        <f aca="true" t="shared" si="1" ref="D41:K41">SUM(D38:L40)</f>
        <v>15339</v>
      </c>
      <c r="E41" s="53">
        <f t="shared" si="1"/>
        <v>3709</v>
      </c>
      <c r="F41" s="53">
        <f t="shared" si="1"/>
        <v>2746</v>
      </c>
      <c r="G41" s="53">
        <f t="shared" si="1"/>
        <v>2197</v>
      </c>
      <c r="H41" s="53">
        <f t="shared" si="1"/>
        <v>2060</v>
      </c>
      <c r="I41" s="53">
        <f t="shared" si="1"/>
        <v>1699</v>
      </c>
      <c r="J41" s="53">
        <f t="shared" si="1"/>
        <v>1138</v>
      </c>
      <c r="K41" s="53">
        <f t="shared" si="1"/>
        <v>37</v>
      </c>
      <c r="L41" s="35"/>
    </row>
    <row r="42" spans="1:12" ht="13.5" customHeight="1">
      <c r="A42" s="37">
        <v>39</v>
      </c>
      <c r="B42" s="40" t="s">
        <v>10</v>
      </c>
      <c r="C42" s="26"/>
      <c r="D42" s="26"/>
      <c r="E42" s="26"/>
      <c r="F42" s="26"/>
      <c r="G42" s="26"/>
      <c r="H42" s="26"/>
      <c r="I42" s="26"/>
      <c r="J42" s="26"/>
      <c r="K42" s="26"/>
      <c r="L42" s="35"/>
    </row>
    <row r="43" spans="1:12" ht="13.5" customHeight="1">
      <c r="A43" s="37">
        <v>40</v>
      </c>
      <c r="B43" s="38" t="s">
        <v>8</v>
      </c>
      <c r="C43" s="52">
        <v>87</v>
      </c>
      <c r="D43" s="52">
        <v>820</v>
      </c>
      <c r="E43" s="52">
        <v>27</v>
      </c>
      <c r="F43" s="52">
        <v>434</v>
      </c>
      <c r="G43" s="52">
        <v>408</v>
      </c>
      <c r="H43" s="52">
        <v>523</v>
      </c>
      <c r="I43" s="52">
        <v>98</v>
      </c>
      <c r="J43" s="52">
        <v>60</v>
      </c>
      <c r="K43" s="52">
        <v>43</v>
      </c>
      <c r="L43" s="35"/>
    </row>
    <row r="44" spans="1:12" ht="13.5" customHeight="1">
      <c r="A44" s="37">
        <v>41</v>
      </c>
      <c r="B44" s="38" t="s">
        <v>17</v>
      </c>
      <c r="C44" s="53">
        <v>13</v>
      </c>
      <c r="D44" s="53">
        <v>2241</v>
      </c>
      <c r="E44" s="53">
        <v>1</v>
      </c>
      <c r="F44" s="53">
        <v>167</v>
      </c>
      <c r="G44" s="53">
        <v>226</v>
      </c>
      <c r="H44" s="53">
        <v>166</v>
      </c>
      <c r="I44" s="53">
        <v>267</v>
      </c>
      <c r="J44" s="53">
        <v>1.872</v>
      </c>
      <c r="K44" s="53"/>
      <c r="L44" s="35"/>
    </row>
    <row r="45" spans="1:12" ht="13.5" customHeight="1">
      <c r="A45" s="37">
        <v>42</v>
      </c>
      <c r="B45" s="40" t="s">
        <v>63</v>
      </c>
      <c r="C45" s="29"/>
      <c r="D45" s="29"/>
      <c r="E45" s="29"/>
      <c r="F45" s="29"/>
      <c r="G45" s="29"/>
      <c r="H45" s="29"/>
      <c r="I45" s="29"/>
      <c r="J45" s="29"/>
      <c r="K45" s="29"/>
      <c r="L45" s="35"/>
    </row>
    <row r="46" spans="1:12" ht="13.5" customHeight="1">
      <c r="A46" s="37">
        <v>43</v>
      </c>
      <c r="B46" s="38" t="s">
        <v>15</v>
      </c>
      <c r="C46" s="53">
        <v>388</v>
      </c>
      <c r="D46" s="53">
        <v>490883</v>
      </c>
      <c r="E46" s="53">
        <v>1346</v>
      </c>
      <c r="F46" s="53">
        <v>1826</v>
      </c>
      <c r="G46" s="53">
        <v>1240</v>
      </c>
      <c r="H46" s="53">
        <v>198</v>
      </c>
      <c r="I46" s="53">
        <v>3392</v>
      </c>
      <c r="J46" s="53">
        <v>469643</v>
      </c>
      <c r="K46" s="53"/>
      <c r="L46" s="35"/>
    </row>
    <row r="47" spans="1:12" ht="13.5" customHeight="1">
      <c r="A47" s="37">
        <v>44</v>
      </c>
      <c r="B47" s="40" t="s">
        <v>121</v>
      </c>
      <c r="C47" s="29"/>
      <c r="D47" s="29"/>
      <c r="E47" s="29"/>
      <c r="F47" s="29"/>
      <c r="G47" s="29"/>
      <c r="H47" s="29"/>
      <c r="I47" s="29"/>
      <c r="J47" s="29"/>
      <c r="K47" s="29"/>
      <c r="L47" s="35"/>
    </row>
    <row r="48" spans="1:12" ht="13.5" customHeight="1">
      <c r="A48" s="37">
        <v>45</v>
      </c>
      <c r="B48" s="38" t="s">
        <v>122</v>
      </c>
      <c r="C48" s="53">
        <v>6532</v>
      </c>
      <c r="D48" s="53">
        <v>1271</v>
      </c>
      <c r="E48" s="53">
        <v>990</v>
      </c>
      <c r="F48" s="53">
        <v>1090</v>
      </c>
      <c r="G48" s="53">
        <v>92</v>
      </c>
      <c r="H48" s="53">
        <v>1665</v>
      </c>
      <c r="I48" s="53">
        <v>840</v>
      </c>
      <c r="J48" s="53">
        <v>20394</v>
      </c>
      <c r="K48" s="53">
        <v>209959</v>
      </c>
      <c r="L48" s="35"/>
    </row>
    <row r="49" spans="1:12" ht="13.5" customHeight="1">
      <c r="A49" s="37">
        <v>46</v>
      </c>
      <c r="B49" s="40" t="s">
        <v>123</v>
      </c>
      <c r="C49" s="29"/>
      <c r="D49" s="29"/>
      <c r="E49" s="29"/>
      <c r="F49" s="29"/>
      <c r="G49" s="29"/>
      <c r="H49" s="29"/>
      <c r="I49" s="29"/>
      <c r="J49" s="29"/>
      <c r="K49" s="29"/>
      <c r="L49" s="35"/>
    </row>
    <row r="50" spans="1:12" ht="13.5" customHeight="1">
      <c r="A50" s="37">
        <v>47</v>
      </c>
      <c r="B50" s="40" t="s">
        <v>64</v>
      </c>
      <c r="C50" s="29"/>
      <c r="D50" s="29"/>
      <c r="E50" s="29"/>
      <c r="F50" s="29"/>
      <c r="G50" s="29"/>
      <c r="H50" s="29"/>
      <c r="I50" s="29"/>
      <c r="J50" s="29"/>
      <c r="K50" s="29"/>
      <c r="L50" s="35"/>
    </row>
    <row r="51" spans="1:12" ht="13.5" customHeight="1">
      <c r="A51" s="37">
        <v>48</v>
      </c>
      <c r="B51" s="38" t="s">
        <v>125</v>
      </c>
      <c r="C51" s="53">
        <v>140</v>
      </c>
      <c r="D51" s="53">
        <v>3768</v>
      </c>
      <c r="E51" s="53">
        <v>180</v>
      </c>
      <c r="F51" s="53">
        <v>2067</v>
      </c>
      <c r="G51" s="53">
        <v>81</v>
      </c>
      <c r="H51" s="53">
        <v>3</v>
      </c>
      <c r="I51" s="53">
        <v>1045</v>
      </c>
      <c r="J51" s="53">
        <v>13685</v>
      </c>
      <c r="K51" s="53">
        <v>1360</v>
      </c>
      <c r="L51" s="35"/>
    </row>
    <row r="52" spans="1:12" ht="13.5" customHeight="1">
      <c r="A52" s="37">
        <v>49</v>
      </c>
      <c r="B52" s="38" t="s">
        <v>38</v>
      </c>
      <c r="C52" s="53">
        <v>338</v>
      </c>
      <c r="D52" s="53">
        <v>188</v>
      </c>
      <c r="E52" s="53">
        <v>143</v>
      </c>
      <c r="F52" s="53">
        <v>2812</v>
      </c>
      <c r="G52" s="53">
        <v>594</v>
      </c>
      <c r="H52" s="53">
        <v>1519</v>
      </c>
      <c r="I52" s="53">
        <v>193</v>
      </c>
      <c r="J52" s="53">
        <v>978</v>
      </c>
      <c r="K52" s="53" t="s">
        <v>104</v>
      </c>
      <c r="L52" s="35"/>
    </row>
    <row r="53" spans="1:12" ht="13.5" customHeight="1">
      <c r="A53" s="37">
        <v>50</v>
      </c>
      <c r="B53" s="39" t="s">
        <v>65</v>
      </c>
      <c r="C53" s="53">
        <v>1263</v>
      </c>
      <c r="D53" s="53">
        <v>3591</v>
      </c>
      <c r="E53" s="53">
        <v>579</v>
      </c>
      <c r="F53" s="53">
        <v>516</v>
      </c>
      <c r="G53" s="53">
        <v>1362</v>
      </c>
      <c r="H53" s="53">
        <v>959</v>
      </c>
      <c r="I53" s="53">
        <v>1377</v>
      </c>
      <c r="J53" s="53">
        <v>1113</v>
      </c>
      <c r="K53" s="53"/>
      <c r="L53" s="35"/>
    </row>
    <row r="54" spans="1:12" ht="13.5" customHeight="1">
      <c r="A54" s="37">
        <v>51</v>
      </c>
      <c r="B54" s="38" t="s">
        <v>29</v>
      </c>
      <c r="C54" s="53">
        <v>98</v>
      </c>
      <c r="D54" s="53">
        <v>10.114</v>
      </c>
      <c r="E54" s="53">
        <v>3.384</v>
      </c>
      <c r="F54" s="53">
        <v>1.438</v>
      </c>
      <c r="G54" s="53">
        <v>47</v>
      </c>
      <c r="H54" s="53">
        <v>1.063</v>
      </c>
      <c r="I54" s="53">
        <v>30</v>
      </c>
      <c r="J54" s="53">
        <v>27</v>
      </c>
      <c r="K54" s="53" t="s">
        <v>100</v>
      </c>
      <c r="L54" s="35"/>
    </row>
    <row r="55" spans="1:12" ht="13.5" customHeight="1">
      <c r="A55" s="37">
        <v>52</v>
      </c>
      <c r="B55" s="38" t="s">
        <v>89</v>
      </c>
      <c r="C55" s="53">
        <v>286</v>
      </c>
      <c r="D55" s="53">
        <v>21920</v>
      </c>
      <c r="E55" s="53">
        <v>1634</v>
      </c>
      <c r="F55" s="53">
        <v>1291</v>
      </c>
      <c r="G55" s="53">
        <v>1695</v>
      </c>
      <c r="H55" s="53">
        <v>5287</v>
      </c>
      <c r="I55" s="53">
        <v>3390</v>
      </c>
      <c r="J55" s="53">
        <v>70</v>
      </c>
      <c r="K55" s="53">
        <v>74</v>
      </c>
      <c r="L55" s="35"/>
    </row>
    <row r="56" spans="1:12" ht="13.5" customHeight="1">
      <c r="A56" s="37">
        <v>53</v>
      </c>
      <c r="B56" s="40" t="s">
        <v>66</v>
      </c>
      <c r="C56" s="26"/>
      <c r="D56" s="26"/>
      <c r="E56" s="26"/>
      <c r="F56" s="26"/>
      <c r="G56" s="26"/>
      <c r="H56" s="26"/>
      <c r="I56" s="26"/>
      <c r="J56" s="26"/>
      <c r="K56" s="26"/>
      <c r="L56" s="35"/>
    </row>
    <row r="57" spans="1:12" ht="13.5" customHeight="1">
      <c r="A57" s="37">
        <v>54</v>
      </c>
      <c r="B57" s="38" t="s">
        <v>9</v>
      </c>
      <c r="C57" s="52">
        <v>469</v>
      </c>
      <c r="D57" s="52">
        <v>16548</v>
      </c>
      <c r="E57" s="52">
        <v>0</v>
      </c>
      <c r="F57" s="52">
        <v>7400</v>
      </c>
      <c r="G57" s="52">
        <v>538</v>
      </c>
      <c r="H57" s="52">
        <v>1155</v>
      </c>
      <c r="I57" s="52">
        <v>4</v>
      </c>
      <c r="J57" s="52">
        <v>1536</v>
      </c>
      <c r="K57" s="52"/>
      <c r="L57" s="35"/>
    </row>
    <row r="58" spans="1:12" ht="13.5" customHeight="1">
      <c r="A58" s="37">
        <v>55</v>
      </c>
      <c r="B58" s="38" t="s">
        <v>12</v>
      </c>
      <c r="C58" s="52">
        <v>1102</v>
      </c>
      <c r="D58" s="52">
        <f>2193+2391+1986</f>
        <v>6570</v>
      </c>
      <c r="E58" s="52">
        <f>145+158+129</f>
        <v>432</v>
      </c>
      <c r="F58" s="52">
        <f>387+421+302</f>
        <v>1110</v>
      </c>
      <c r="G58" s="52">
        <f>142+151+122</f>
        <v>415</v>
      </c>
      <c r="H58" s="52">
        <v>0</v>
      </c>
      <c r="I58" s="52">
        <f>521+581+435</f>
        <v>1537</v>
      </c>
      <c r="J58" s="52">
        <f>187+231+204</f>
        <v>622</v>
      </c>
      <c r="K58" s="52">
        <f>175231+176453+173681</f>
        <v>525365</v>
      </c>
      <c r="L58" s="35"/>
    </row>
    <row r="59" spans="1:12" ht="13.5" customHeight="1">
      <c r="A59" s="37">
        <v>56</v>
      </c>
      <c r="B59" s="38" t="s">
        <v>30</v>
      </c>
      <c r="C59" s="53">
        <v>27</v>
      </c>
      <c r="D59" s="53">
        <v>13867</v>
      </c>
      <c r="E59" s="53">
        <v>1515</v>
      </c>
      <c r="F59" s="53">
        <v>733</v>
      </c>
      <c r="G59" s="53">
        <v>1917</v>
      </c>
      <c r="H59" s="53">
        <v>325</v>
      </c>
      <c r="I59" s="53">
        <v>195</v>
      </c>
      <c r="J59" s="53">
        <v>26856</v>
      </c>
      <c r="K59" s="53">
        <v>80100</v>
      </c>
      <c r="L59" s="35"/>
    </row>
    <row r="60" spans="1:12" ht="13.5" customHeight="1">
      <c r="A60" s="37">
        <v>57</v>
      </c>
      <c r="B60" s="38" t="s">
        <v>23</v>
      </c>
      <c r="C60" s="58">
        <f>SUM('[1]Sheet1'!B12:B14)</f>
        <v>2580</v>
      </c>
      <c r="D60" s="58">
        <f>SUM('[1]Sheet1'!C12:C14)</f>
        <v>30101</v>
      </c>
      <c r="E60" s="58">
        <f>SUM('[1]Sheet1'!D12:D14)</f>
        <v>4875</v>
      </c>
      <c r="F60" s="58">
        <f>SUM('[1]Sheet1'!E12:E14)</f>
        <v>4538</v>
      </c>
      <c r="G60" s="58">
        <f>SUM('[1]Sheet1'!F12:F14)</f>
        <v>2945</v>
      </c>
      <c r="H60" s="58">
        <f>SUM('[1]Sheet1'!G12:G14)</f>
        <v>863</v>
      </c>
      <c r="I60" s="58">
        <f>SUM('[1]Sheet1'!H12:H14)</f>
        <v>1798</v>
      </c>
      <c r="J60" s="58">
        <f>SUM('[1]Sheet1'!I12:I14)</f>
        <v>4598</v>
      </c>
      <c r="K60" s="58">
        <f>SUM('[1]Sheet1'!J12:J14)</f>
        <v>111417</v>
      </c>
      <c r="L60" s="35"/>
    </row>
    <row r="61" spans="1:12" ht="13.5" customHeight="1">
      <c r="A61" s="37">
        <v>58</v>
      </c>
      <c r="B61" s="38" t="s">
        <v>91</v>
      </c>
      <c r="C61" s="53">
        <v>944</v>
      </c>
      <c r="D61" s="53">
        <v>87996</v>
      </c>
      <c r="E61" s="53">
        <v>664</v>
      </c>
      <c r="F61" s="53">
        <v>1727</v>
      </c>
      <c r="G61" s="53">
        <v>1982</v>
      </c>
      <c r="H61" s="53">
        <v>284</v>
      </c>
      <c r="I61" s="53">
        <v>1139</v>
      </c>
      <c r="J61" s="53">
        <v>6118</v>
      </c>
      <c r="K61" s="53">
        <v>106967</v>
      </c>
      <c r="L61" s="35"/>
    </row>
    <row r="62" spans="1:12" ht="13.5" customHeight="1">
      <c r="A62" s="37">
        <v>59</v>
      </c>
      <c r="B62" s="38" t="s">
        <v>34</v>
      </c>
      <c r="C62" s="53">
        <v>1</v>
      </c>
      <c r="D62" s="53">
        <v>6083</v>
      </c>
      <c r="E62" s="53">
        <v>1678</v>
      </c>
      <c r="F62" s="53">
        <v>491</v>
      </c>
      <c r="G62" s="53">
        <v>1564</v>
      </c>
      <c r="H62" s="53">
        <v>50</v>
      </c>
      <c r="I62" s="53">
        <v>356</v>
      </c>
      <c r="J62" s="53">
        <v>1497</v>
      </c>
      <c r="K62" s="53"/>
      <c r="L62" s="35"/>
    </row>
    <row r="63" spans="1:12" ht="13.5" customHeight="1">
      <c r="A63" s="37">
        <v>60</v>
      </c>
      <c r="B63" s="38" t="s">
        <v>67</v>
      </c>
      <c r="C63" s="52">
        <v>5</v>
      </c>
      <c r="D63" s="52">
        <v>7630</v>
      </c>
      <c r="E63" s="52">
        <v>1986</v>
      </c>
      <c r="F63" s="52">
        <v>740</v>
      </c>
      <c r="G63" s="52">
        <v>943</v>
      </c>
      <c r="H63" s="52">
        <v>16</v>
      </c>
      <c r="I63" s="52">
        <v>954</v>
      </c>
      <c r="J63" s="52">
        <v>886</v>
      </c>
      <c r="K63" s="52">
        <v>25000</v>
      </c>
      <c r="L63" s="35"/>
    </row>
    <row r="64" spans="1:12" ht="13.5" customHeight="1">
      <c r="A64" s="37">
        <v>61</v>
      </c>
      <c r="B64" s="38" t="s">
        <v>33</v>
      </c>
      <c r="C64" s="53">
        <v>214</v>
      </c>
      <c r="D64" s="53">
        <v>5096</v>
      </c>
      <c r="E64" s="53"/>
      <c r="F64" s="53">
        <v>1366</v>
      </c>
      <c r="G64" s="53">
        <v>22</v>
      </c>
      <c r="H64" s="53">
        <v>20</v>
      </c>
      <c r="I64" s="53">
        <v>1366</v>
      </c>
      <c r="J64" s="53">
        <v>24928</v>
      </c>
      <c r="K64" s="53">
        <v>2</v>
      </c>
      <c r="L64" s="35"/>
    </row>
    <row r="65" spans="1:12" ht="13.5" customHeight="1">
      <c r="A65" s="37">
        <v>62</v>
      </c>
      <c r="B65" s="38" t="s">
        <v>68</v>
      </c>
      <c r="C65" s="52">
        <v>150</v>
      </c>
      <c r="D65" s="52">
        <v>1212</v>
      </c>
      <c r="E65" s="52">
        <v>707</v>
      </c>
      <c r="F65" s="52">
        <v>124</v>
      </c>
      <c r="G65" s="52">
        <v>90</v>
      </c>
      <c r="H65" s="52">
        <v>369</v>
      </c>
      <c r="I65" s="52">
        <v>585</v>
      </c>
      <c r="J65" s="52">
        <v>91</v>
      </c>
      <c r="K65" s="52">
        <v>4325</v>
      </c>
      <c r="L65" s="35"/>
    </row>
    <row r="66" spans="1:12" ht="13.5" customHeight="1">
      <c r="A66" s="37">
        <v>63</v>
      </c>
      <c r="B66" s="40" t="s">
        <v>69</v>
      </c>
      <c r="C66" s="45"/>
      <c r="D66" s="45"/>
      <c r="E66" s="45"/>
      <c r="F66" s="45"/>
      <c r="G66" s="45"/>
      <c r="H66" s="45"/>
      <c r="I66" s="45"/>
      <c r="J66" s="45"/>
      <c r="K66" s="45"/>
      <c r="L66" s="35"/>
    </row>
    <row r="67" spans="1:12" ht="15">
      <c r="A67" s="62" t="s">
        <v>111</v>
      </c>
      <c r="B67" s="63"/>
      <c r="C67" s="30">
        <f>SUM(C4:C66)</f>
        <v>37084</v>
      </c>
      <c r="D67" s="30">
        <f aca="true" t="shared" si="2" ref="D67:K67">SUM(D4:D66)</f>
        <v>949174.114</v>
      </c>
      <c r="E67" s="30">
        <f t="shared" si="2"/>
        <v>80627.384</v>
      </c>
      <c r="F67" s="30">
        <f t="shared" si="2"/>
        <v>52413.438</v>
      </c>
      <c r="G67" s="30">
        <f t="shared" si="2"/>
        <v>43923</v>
      </c>
      <c r="H67" s="30">
        <f t="shared" si="2"/>
        <v>27186.063</v>
      </c>
      <c r="I67" s="30">
        <f t="shared" si="2"/>
        <v>55267</v>
      </c>
      <c r="J67" s="30">
        <f t="shared" si="2"/>
        <v>665575.872</v>
      </c>
      <c r="K67" s="30">
        <f t="shared" si="2"/>
        <v>1321433</v>
      </c>
      <c r="L67" s="35"/>
    </row>
  </sheetData>
  <sheetProtection/>
  <mergeCells count="3">
    <mergeCell ref="B2:B3"/>
    <mergeCell ref="A67:B67"/>
    <mergeCell ref="A2:A3"/>
  </mergeCells>
  <printOptions/>
  <pageMargins left="0.4330708661417323" right="0.4330708661417323" top="0.3937007874015748" bottom="0.3937007874015748" header="0.31496062992125984" footer="0.31496062992125984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1"/>
  <sheetViews>
    <sheetView view="pageLayout" zoomScaleNormal="85" workbookViewId="0" topLeftCell="A1">
      <selection activeCell="E51" sqref="E51"/>
    </sheetView>
  </sheetViews>
  <sheetFormatPr defaultColWidth="9.140625" defaultRowHeight="15"/>
  <cols>
    <col min="1" max="1" width="4.8515625" style="0" customWidth="1"/>
    <col min="2" max="2" width="13.57421875" style="0" customWidth="1"/>
    <col min="3" max="3" width="7.421875" style="0" customWidth="1"/>
    <col min="4" max="4" width="6.00390625" style="0" customWidth="1"/>
    <col min="5" max="5" width="5.8515625" style="0" customWidth="1"/>
    <col min="6" max="7" width="8.421875" style="0" customWidth="1"/>
    <col min="8" max="8" width="8.7109375" style="0" customWidth="1"/>
    <col min="9" max="9" width="10.00390625" style="0" customWidth="1"/>
    <col min="10" max="10" width="8.28125" style="0" customWidth="1"/>
    <col min="11" max="11" width="6.8515625" style="0" customWidth="1"/>
    <col min="12" max="12" width="7.140625" style="0" customWidth="1"/>
    <col min="13" max="13" width="6.57421875" style="0" customWidth="1"/>
    <col min="14" max="14" width="9.421875" style="0" customWidth="1"/>
    <col min="15" max="15" width="7.8515625" style="0" customWidth="1"/>
    <col min="16" max="16" width="9.28125" style="0" customWidth="1"/>
    <col min="17" max="17" width="6.421875" style="0" customWidth="1"/>
    <col min="18" max="18" width="8.421875" style="0" customWidth="1"/>
    <col min="20" max="20" width="11.28125" style="0" bestFit="1" customWidth="1"/>
  </cols>
  <sheetData>
    <row r="1" spans="1:2" ht="15">
      <c r="A1" s="3"/>
      <c r="B1" s="24" t="s">
        <v>119</v>
      </c>
    </row>
    <row r="3" spans="1:18" ht="49.5" customHeight="1">
      <c r="A3" s="67" t="s">
        <v>126</v>
      </c>
      <c r="B3" s="66" t="s">
        <v>47</v>
      </c>
      <c r="C3" s="66" t="s">
        <v>43</v>
      </c>
      <c r="D3" s="66" t="s">
        <v>92</v>
      </c>
      <c r="E3" s="66"/>
      <c r="F3" s="66" t="s">
        <v>93</v>
      </c>
      <c r="G3" s="66"/>
      <c r="H3" s="66"/>
      <c r="I3" s="66" t="s">
        <v>94</v>
      </c>
      <c r="J3" s="66"/>
      <c r="K3" s="66" t="s">
        <v>44</v>
      </c>
      <c r="L3" s="66"/>
      <c r="M3" s="66"/>
      <c r="N3" s="66"/>
      <c r="O3" s="66"/>
      <c r="P3" s="66" t="s">
        <v>95</v>
      </c>
      <c r="Q3" s="66" t="s">
        <v>45</v>
      </c>
      <c r="R3" s="66"/>
    </row>
    <row r="4" spans="1:18" ht="51">
      <c r="A4" s="68"/>
      <c r="B4" s="66"/>
      <c r="C4" s="66"/>
      <c r="D4" s="31" t="s">
        <v>46</v>
      </c>
      <c r="E4" s="31" t="s">
        <v>47</v>
      </c>
      <c r="F4" s="31" t="s">
        <v>48</v>
      </c>
      <c r="G4" s="31" t="s">
        <v>49</v>
      </c>
      <c r="H4" s="31" t="s">
        <v>96</v>
      </c>
      <c r="I4" s="31" t="s">
        <v>50</v>
      </c>
      <c r="J4" s="31" t="s">
        <v>51</v>
      </c>
      <c r="K4" s="31" t="s">
        <v>52</v>
      </c>
      <c r="L4" s="31" t="s">
        <v>53</v>
      </c>
      <c r="M4" s="31" t="s">
        <v>97</v>
      </c>
      <c r="N4" s="31" t="s">
        <v>54</v>
      </c>
      <c r="O4" s="31" t="s">
        <v>98</v>
      </c>
      <c r="P4" s="66"/>
      <c r="Q4" s="31" t="s">
        <v>55</v>
      </c>
      <c r="R4" s="31" t="s">
        <v>56</v>
      </c>
    </row>
    <row r="5" spans="1:18" ht="14.25" customHeight="1">
      <c r="A5" s="69"/>
      <c r="B5" s="66"/>
      <c r="C5" s="31">
        <v>1</v>
      </c>
      <c r="D5" s="31">
        <v>2</v>
      </c>
      <c r="E5" s="31">
        <v>3</v>
      </c>
      <c r="F5" s="31">
        <v>4</v>
      </c>
      <c r="G5" s="31">
        <v>5</v>
      </c>
      <c r="H5" s="31">
        <v>6</v>
      </c>
      <c r="I5" s="31">
        <v>7</v>
      </c>
      <c r="J5" s="31">
        <v>8</v>
      </c>
      <c r="K5" s="31">
        <v>9</v>
      </c>
      <c r="L5" s="31">
        <v>10</v>
      </c>
      <c r="M5" s="31">
        <v>11</v>
      </c>
      <c r="N5" s="31">
        <v>12</v>
      </c>
      <c r="O5" s="31">
        <v>13</v>
      </c>
      <c r="P5" s="31">
        <v>14</v>
      </c>
      <c r="Q5" s="31">
        <v>15</v>
      </c>
      <c r="R5" s="31">
        <v>16</v>
      </c>
    </row>
    <row r="6" spans="1:18" ht="13.5" customHeight="1">
      <c r="A6" s="25">
        <v>1</v>
      </c>
      <c r="B6" s="32" t="s">
        <v>39</v>
      </c>
      <c r="C6" s="25">
        <v>156</v>
      </c>
      <c r="D6" s="25">
        <v>4</v>
      </c>
      <c r="E6" s="25">
        <v>1</v>
      </c>
      <c r="F6" s="25">
        <v>857</v>
      </c>
      <c r="G6" s="25">
        <v>1618</v>
      </c>
      <c r="H6" s="25">
        <v>773</v>
      </c>
      <c r="I6" s="25">
        <v>7667</v>
      </c>
      <c r="J6" s="25">
        <v>770</v>
      </c>
      <c r="K6" s="25">
        <v>1030</v>
      </c>
      <c r="L6" s="25">
        <v>69</v>
      </c>
      <c r="M6" s="25">
        <v>48</v>
      </c>
      <c r="N6" s="25">
        <v>25</v>
      </c>
      <c r="O6" s="25">
        <v>1319</v>
      </c>
      <c r="P6" s="25">
        <v>13</v>
      </c>
      <c r="Q6" s="25">
        <v>3</v>
      </c>
      <c r="R6" s="25">
        <v>62510</v>
      </c>
    </row>
    <row r="7" spans="1:18" ht="13.5" customHeight="1">
      <c r="A7" s="26">
        <v>2</v>
      </c>
      <c r="B7" s="33" t="s">
        <v>118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13.5" customHeight="1">
      <c r="A8" s="25">
        <v>3</v>
      </c>
      <c r="B8" s="32" t="s">
        <v>73</v>
      </c>
      <c r="C8" s="27">
        <v>230</v>
      </c>
      <c r="D8" s="27">
        <v>2</v>
      </c>
      <c r="E8" s="27">
        <v>0</v>
      </c>
      <c r="F8" s="27"/>
      <c r="G8" s="27">
        <v>25</v>
      </c>
      <c r="H8" s="27">
        <v>515</v>
      </c>
      <c r="I8" s="27"/>
      <c r="J8" s="27"/>
      <c r="K8" s="27">
        <v>0</v>
      </c>
      <c r="L8" s="27">
        <v>1</v>
      </c>
      <c r="M8" s="27">
        <v>0</v>
      </c>
      <c r="N8" s="27">
        <v>0</v>
      </c>
      <c r="O8" s="27">
        <v>2</v>
      </c>
      <c r="P8" s="27">
        <v>6</v>
      </c>
      <c r="Q8" s="27">
        <v>1</v>
      </c>
      <c r="R8" s="27">
        <v>265</v>
      </c>
    </row>
    <row r="9" spans="1:18" ht="13.5" customHeight="1">
      <c r="A9" s="25">
        <v>4</v>
      </c>
      <c r="B9" s="32" t="s">
        <v>72</v>
      </c>
      <c r="C9" s="27">
        <v>0</v>
      </c>
      <c r="D9" s="27">
        <v>0</v>
      </c>
      <c r="E9" s="27">
        <v>1</v>
      </c>
      <c r="F9" s="27">
        <v>275</v>
      </c>
      <c r="G9" s="27">
        <v>405</v>
      </c>
      <c r="H9" s="27">
        <v>20</v>
      </c>
      <c r="I9" s="27">
        <v>27097</v>
      </c>
      <c r="J9" s="27">
        <v>305</v>
      </c>
      <c r="K9" s="27">
        <v>3</v>
      </c>
      <c r="L9" s="27">
        <v>9</v>
      </c>
      <c r="M9" s="27">
        <v>2</v>
      </c>
      <c r="N9" s="27">
        <v>10</v>
      </c>
      <c r="O9" s="27">
        <v>0</v>
      </c>
      <c r="P9" s="27">
        <v>12</v>
      </c>
      <c r="Q9" s="27">
        <v>4</v>
      </c>
      <c r="R9" s="27">
        <v>600</v>
      </c>
    </row>
    <row r="10" spans="1:18" ht="13.5" customHeight="1">
      <c r="A10" s="25">
        <v>5</v>
      </c>
      <c r="B10" s="32" t="s">
        <v>41</v>
      </c>
      <c r="C10" s="27">
        <v>125</v>
      </c>
      <c r="D10" s="27">
        <v>2</v>
      </c>
      <c r="E10" s="27">
        <v>1</v>
      </c>
      <c r="F10" s="27">
        <v>1033</v>
      </c>
      <c r="G10" s="27">
        <v>1225</v>
      </c>
      <c r="H10" s="27">
        <v>13365</v>
      </c>
      <c r="I10" s="27">
        <v>427</v>
      </c>
      <c r="J10" s="27">
        <v>1295</v>
      </c>
      <c r="K10" s="27">
        <v>30</v>
      </c>
      <c r="L10" s="27">
        <v>14</v>
      </c>
      <c r="M10" s="27">
        <v>20</v>
      </c>
      <c r="N10" s="27">
        <v>124</v>
      </c>
      <c r="O10" s="27">
        <v>148</v>
      </c>
      <c r="P10" s="27">
        <v>157</v>
      </c>
      <c r="Q10" s="27">
        <v>1</v>
      </c>
      <c r="R10" s="27">
        <v>10</v>
      </c>
    </row>
    <row r="11" spans="1:18" ht="13.5" customHeight="1">
      <c r="A11" s="25">
        <v>6</v>
      </c>
      <c r="B11" s="32" t="s">
        <v>71</v>
      </c>
      <c r="C11" s="25">
        <v>6</v>
      </c>
      <c r="D11" s="25"/>
      <c r="E11" s="25"/>
      <c r="F11" s="25"/>
      <c r="G11" s="25"/>
      <c r="H11" s="25"/>
      <c r="I11" s="25"/>
      <c r="J11" s="25">
        <v>495</v>
      </c>
      <c r="K11" s="25"/>
      <c r="L11" s="25"/>
      <c r="M11" s="25"/>
      <c r="N11" s="25"/>
      <c r="O11" s="25"/>
      <c r="P11" s="25">
        <v>15</v>
      </c>
      <c r="Q11" s="25"/>
      <c r="R11" s="25"/>
    </row>
    <row r="12" spans="1:18" ht="13.5" customHeight="1">
      <c r="A12" s="25">
        <v>7</v>
      </c>
      <c r="B12" s="32" t="s">
        <v>35</v>
      </c>
      <c r="C12" s="25">
        <v>813</v>
      </c>
      <c r="D12" s="25">
        <v>0</v>
      </c>
      <c r="E12" s="25">
        <v>0</v>
      </c>
      <c r="F12" s="25">
        <v>1430</v>
      </c>
      <c r="G12" s="25">
        <v>2860</v>
      </c>
      <c r="H12" s="25">
        <v>4220</v>
      </c>
      <c r="I12" s="25">
        <v>0</v>
      </c>
      <c r="J12" s="25">
        <v>4100</v>
      </c>
      <c r="K12" s="25">
        <v>0</v>
      </c>
      <c r="L12" s="25">
        <v>0</v>
      </c>
      <c r="M12" s="25">
        <v>0</v>
      </c>
      <c r="N12" s="25">
        <v>196</v>
      </c>
      <c r="O12" s="25">
        <v>654</v>
      </c>
      <c r="P12" s="25">
        <v>73</v>
      </c>
      <c r="Q12" s="25">
        <v>0</v>
      </c>
      <c r="R12" s="25">
        <v>0</v>
      </c>
    </row>
    <row r="13" spans="1:18" ht="13.5" customHeight="1">
      <c r="A13" s="25">
        <v>8</v>
      </c>
      <c r="B13" s="32" t="s">
        <v>14</v>
      </c>
      <c r="C13" s="27">
        <v>93</v>
      </c>
      <c r="D13" s="27">
        <v>2</v>
      </c>
      <c r="E13" s="27">
        <v>1</v>
      </c>
      <c r="F13" s="27" t="s">
        <v>100</v>
      </c>
      <c r="G13" s="27">
        <v>56000</v>
      </c>
      <c r="H13" s="27">
        <v>73</v>
      </c>
      <c r="I13" s="27">
        <v>0</v>
      </c>
      <c r="J13" s="27">
        <v>0</v>
      </c>
      <c r="K13" s="27">
        <v>77</v>
      </c>
      <c r="L13" s="27">
        <v>32</v>
      </c>
      <c r="M13" s="27">
        <v>26</v>
      </c>
      <c r="N13" s="27">
        <v>118</v>
      </c>
      <c r="O13" s="27" t="s">
        <v>100</v>
      </c>
      <c r="P13" s="27">
        <v>4</v>
      </c>
      <c r="Q13" s="27" t="s">
        <v>100</v>
      </c>
      <c r="R13" s="27" t="s">
        <v>100</v>
      </c>
    </row>
    <row r="14" spans="1:18" ht="13.5" customHeight="1">
      <c r="A14" s="25">
        <v>9</v>
      </c>
      <c r="B14" s="32" t="s">
        <v>27</v>
      </c>
      <c r="C14" s="25">
        <v>167</v>
      </c>
      <c r="D14" s="25">
        <v>4</v>
      </c>
      <c r="E14" s="25">
        <v>0</v>
      </c>
      <c r="F14" s="25">
        <v>1634</v>
      </c>
      <c r="G14" s="25">
        <v>1322</v>
      </c>
      <c r="H14" s="25">
        <v>255</v>
      </c>
      <c r="I14" s="25">
        <v>0</v>
      </c>
      <c r="J14" s="25">
        <v>153</v>
      </c>
      <c r="K14" s="25">
        <v>28</v>
      </c>
      <c r="L14" s="25">
        <v>3</v>
      </c>
      <c r="M14" s="25">
        <v>53</v>
      </c>
      <c r="N14" s="25">
        <v>26</v>
      </c>
      <c r="O14" s="25">
        <v>25</v>
      </c>
      <c r="P14" s="25">
        <v>68</v>
      </c>
      <c r="Q14" s="25">
        <v>0</v>
      </c>
      <c r="R14" s="25">
        <v>0</v>
      </c>
    </row>
    <row r="15" spans="1:18" ht="13.5" customHeight="1">
      <c r="A15" s="25">
        <v>10</v>
      </c>
      <c r="B15" s="32" t="s">
        <v>28</v>
      </c>
      <c r="C15" s="25">
        <v>111</v>
      </c>
      <c r="D15" s="25"/>
      <c r="E15" s="25"/>
      <c r="F15" s="27">
        <v>11300</v>
      </c>
      <c r="G15" s="27">
        <v>9000</v>
      </c>
      <c r="H15" s="27">
        <v>5500</v>
      </c>
      <c r="I15" s="27"/>
      <c r="J15" s="27">
        <v>3000</v>
      </c>
      <c r="K15" s="27"/>
      <c r="L15" s="27">
        <v>600</v>
      </c>
      <c r="M15" s="27">
        <v>30</v>
      </c>
      <c r="N15" s="27">
        <v>280</v>
      </c>
      <c r="O15" s="27">
        <v>30</v>
      </c>
      <c r="P15" s="27">
        <v>122</v>
      </c>
      <c r="Q15" s="27"/>
      <c r="R15" s="27"/>
    </row>
    <row r="16" spans="1:18" ht="13.5" customHeight="1">
      <c r="A16" s="25">
        <v>11</v>
      </c>
      <c r="B16" s="32" t="s">
        <v>24</v>
      </c>
      <c r="C16" s="25"/>
      <c r="D16" s="25">
        <v>3</v>
      </c>
      <c r="E16" s="25">
        <v>1</v>
      </c>
      <c r="F16" s="25"/>
      <c r="G16" s="25"/>
      <c r="H16" s="25"/>
      <c r="I16" s="25">
        <f>12633+9282+1381</f>
        <v>23296</v>
      </c>
      <c r="J16" s="25">
        <f>509+499+109</f>
        <v>1117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4</v>
      </c>
      <c r="Q16" s="25">
        <v>0</v>
      </c>
      <c r="R16" s="25">
        <v>0</v>
      </c>
    </row>
    <row r="17" spans="1:18" ht="13.5" customHeight="1">
      <c r="A17" s="25">
        <v>12</v>
      </c>
      <c r="B17" s="32" t="s">
        <v>42</v>
      </c>
      <c r="C17" s="27">
        <v>98</v>
      </c>
      <c r="D17" s="27">
        <v>4</v>
      </c>
      <c r="E17" s="27"/>
      <c r="F17" s="27">
        <v>8272</v>
      </c>
      <c r="G17" s="27">
        <v>7005</v>
      </c>
      <c r="H17" s="27">
        <v>277</v>
      </c>
      <c r="I17" s="27">
        <v>7393</v>
      </c>
      <c r="J17" s="27">
        <v>498</v>
      </c>
      <c r="K17" s="27">
        <v>75</v>
      </c>
      <c r="L17" s="27">
        <v>132</v>
      </c>
      <c r="M17" s="27">
        <v>157</v>
      </c>
      <c r="N17" s="27">
        <v>100</v>
      </c>
      <c r="O17" s="27">
        <v>936</v>
      </c>
      <c r="P17" s="27">
        <v>82</v>
      </c>
      <c r="Q17" s="27">
        <v>7</v>
      </c>
      <c r="R17" s="27">
        <v>935</v>
      </c>
    </row>
    <row r="18" spans="1:18" ht="13.5" customHeight="1">
      <c r="A18" s="25">
        <v>13</v>
      </c>
      <c r="B18" s="32" t="s">
        <v>36</v>
      </c>
      <c r="C18" s="25">
        <v>85</v>
      </c>
      <c r="D18" s="25">
        <v>13</v>
      </c>
      <c r="E18" s="25">
        <v>3</v>
      </c>
      <c r="F18" s="25">
        <v>1410</v>
      </c>
      <c r="G18" s="25">
        <v>2425</v>
      </c>
      <c r="H18" s="25">
        <v>2080</v>
      </c>
      <c r="I18" s="25">
        <v>55980</v>
      </c>
      <c r="J18" s="25">
        <v>1280</v>
      </c>
      <c r="K18" s="25">
        <v>155</v>
      </c>
      <c r="L18" s="25">
        <v>34</v>
      </c>
      <c r="M18" s="25">
        <v>9</v>
      </c>
      <c r="N18" s="25">
        <v>6</v>
      </c>
      <c r="O18" s="25">
        <v>1073</v>
      </c>
      <c r="P18" s="25">
        <v>136</v>
      </c>
      <c r="Q18" s="25">
        <v>17</v>
      </c>
      <c r="R18" s="25">
        <v>450</v>
      </c>
    </row>
    <row r="19" spans="1:18" ht="13.5" customHeight="1">
      <c r="A19" s="25">
        <v>14</v>
      </c>
      <c r="B19" s="32" t="s">
        <v>58</v>
      </c>
      <c r="C19" s="25">
        <v>383</v>
      </c>
      <c r="D19" s="25">
        <v>0</v>
      </c>
      <c r="E19" s="25">
        <v>1</v>
      </c>
      <c r="F19" s="25">
        <v>0</v>
      </c>
      <c r="G19" s="25">
        <v>103</v>
      </c>
      <c r="H19" s="25">
        <v>300</v>
      </c>
      <c r="I19" s="25">
        <v>25111</v>
      </c>
      <c r="J19" s="25">
        <v>170</v>
      </c>
      <c r="K19" s="25">
        <v>0</v>
      </c>
      <c r="L19" s="25">
        <v>0</v>
      </c>
      <c r="M19" s="25">
        <v>0</v>
      </c>
      <c r="N19" s="25">
        <v>0</v>
      </c>
      <c r="O19" s="25">
        <v>1868</v>
      </c>
      <c r="P19" s="25">
        <v>10</v>
      </c>
      <c r="Q19" s="25">
        <v>0</v>
      </c>
      <c r="R19" s="25">
        <v>0</v>
      </c>
    </row>
    <row r="20" spans="1:18" ht="13.5" customHeight="1">
      <c r="A20" s="26">
        <v>15</v>
      </c>
      <c r="B20" s="33" t="s">
        <v>13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ht="13.5" customHeight="1">
      <c r="A21" s="25">
        <v>16</v>
      </c>
      <c r="B21" s="32" t="s">
        <v>19</v>
      </c>
      <c r="C21" s="28"/>
      <c r="D21" s="28"/>
      <c r="E21" s="28"/>
      <c r="F21" s="28">
        <v>0</v>
      </c>
      <c r="G21" s="28">
        <v>0</v>
      </c>
      <c r="H21" s="28">
        <v>0</v>
      </c>
      <c r="I21" s="28">
        <v>15624</v>
      </c>
      <c r="J21" s="28">
        <v>702</v>
      </c>
      <c r="K21" s="28">
        <v>0</v>
      </c>
      <c r="L21" s="28">
        <v>0</v>
      </c>
      <c r="M21" s="28">
        <v>0</v>
      </c>
      <c r="N21" s="28">
        <v>0</v>
      </c>
      <c r="O21" s="28">
        <v>1</v>
      </c>
      <c r="P21" s="28">
        <v>4</v>
      </c>
      <c r="Q21" s="28">
        <v>0</v>
      </c>
      <c r="R21" s="28">
        <v>0</v>
      </c>
    </row>
    <row r="22" spans="1:18" ht="13.5" customHeight="1">
      <c r="A22" s="25">
        <v>17</v>
      </c>
      <c r="B22" s="32" t="s">
        <v>18</v>
      </c>
      <c r="C22" s="27">
        <v>71</v>
      </c>
      <c r="D22" s="27">
        <v>3</v>
      </c>
      <c r="E22" s="27">
        <v>1</v>
      </c>
      <c r="F22" s="27">
        <v>105</v>
      </c>
      <c r="G22" s="27">
        <v>13</v>
      </c>
      <c r="H22" s="27">
        <v>13</v>
      </c>
      <c r="I22" s="27">
        <v>172</v>
      </c>
      <c r="J22" s="27">
        <v>766</v>
      </c>
      <c r="K22" s="27">
        <v>46</v>
      </c>
      <c r="L22" s="27">
        <v>32</v>
      </c>
      <c r="M22" s="27">
        <v>47</v>
      </c>
      <c r="N22" s="27">
        <v>25</v>
      </c>
      <c r="O22" s="27" t="s">
        <v>101</v>
      </c>
      <c r="P22" s="27">
        <v>18</v>
      </c>
      <c r="Q22" s="27">
        <v>1</v>
      </c>
      <c r="R22" s="25"/>
    </row>
    <row r="23" spans="1:18" ht="13.5" customHeight="1">
      <c r="A23" s="25">
        <v>18</v>
      </c>
      <c r="B23" s="34" t="s">
        <v>59</v>
      </c>
      <c r="C23" s="25">
        <v>112</v>
      </c>
      <c r="D23" s="25">
        <v>0</v>
      </c>
      <c r="E23" s="25">
        <v>0</v>
      </c>
      <c r="F23" s="25">
        <v>3183</v>
      </c>
      <c r="G23" s="25">
        <v>911</v>
      </c>
      <c r="H23" s="25">
        <v>138</v>
      </c>
      <c r="I23" s="25">
        <v>0</v>
      </c>
      <c r="J23" s="25">
        <v>257</v>
      </c>
      <c r="K23" s="25">
        <v>0</v>
      </c>
      <c r="L23" s="25">
        <v>0</v>
      </c>
      <c r="M23" s="25">
        <v>0</v>
      </c>
      <c r="N23" s="25">
        <v>8</v>
      </c>
      <c r="O23" s="25">
        <v>12</v>
      </c>
      <c r="P23" s="25">
        <v>6</v>
      </c>
      <c r="Q23" s="25">
        <v>3</v>
      </c>
      <c r="R23" s="25">
        <v>1253</v>
      </c>
    </row>
    <row r="24" spans="1:18" ht="13.5" customHeight="1">
      <c r="A24" s="25">
        <v>19</v>
      </c>
      <c r="B24" s="32" t="s">
        <v>25</v>
      </c>
      <c r="C24" s="27">
        <v>171</v>
      </c>
      <c r="D24" s="27">
        <v>0</v>
      </c>
      <c r="E24" s="27">
        <v>0</v>
      </c>
      <c r="F24" s="27">
        <v>20000</v>
      </c>
      <c r="G24" s="27">
        <v>26000</v>
      </c>
      <c r="H24" s="27">
        <v>5000</v>
      </c>
      <c r="I24" s="27">
        <v>31115</v>
      </c>
      <c r="J24" s="27">
        <v>50000</v>
      </c>
      <c r="K24" s="27">
        <v>220</v>
      </c>
      <c r="L24" s="27">
        <v>0</v>
      </c>
      <c r="M24" s="27">
        <v>0</v>
      </c>
      <c r="N24" s="27">
        <v>0</v>
      </c>
      <c r="O24" s="27">
        <v>3</v>
      </c>
      <c r="P24" s="27">
        <v>24</v>
      </c>
      <c r="Q24" s="27">
        <v>3</v>
      </c>
      <c r="R24" s="27">
        <v>0</v>
      </c>
    </row>
    <row r="25" spans="1:18" ht="13.5" customHeight="1">
      <c r="A25" s="26">
        <v>20</v>
      </c>
      <c r="B25" s="33" t="s">
        <v>32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13.5" customHeight="1">
      <c r="A26" s="25">
        <v>21</v>
      </c>
      <c r="B26" s="32" t="s">
        <v>20</v>
      </c>
      <c r="C26" s="27">
        <v>917</v>
      </c>
      <c r="D26" s="27">
        <v>2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ht="13.5" customHeight="1">
      <c r="A27" s="25">
        <v>22</v>
      </c>
      <c r="B27" s="32" t="s">
        <v>70</v>
      </c>
      <c r="C27" s="25">
        <v>224</v>
      </c>
      <c r="D27" s="25">
        <v>0</v>
      </c>
      <c r="E27" s="25">
        <v>0</v>
      </c>
      <c r="F27" s="25"/>
      <c r="G27" s="25"/>
      <c r="H27" s="25">
        <v>245</v>
      </c>
      <c r="I27" s="25"/>
      <c r="J27" s="25">
        <v>3965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/>
      <c r="Q27" s="25">
        <v>0</v>
      </c>
      <c r="R27" s="25">
        <v>0</v>
      </c>
    </row>
    <row r="28" spans="1:18" ht="13.5" customHeight="1">
      <c r="A28" s="25">
        <v>23</v>
      </c>
      <c r="B28" s="32" t="s">
        <v>6</v>
      </c>
      <c r="C28" s="25">
        <v>116</v>
      </c>
      <c r="D28" s="25">
        <v>3</v>
      </c>
      <c r="E28" s="25">
        <v>1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30</v>
      </c>
      <c r="L28" s="25">
        <v>0</v>
      </c>
      <c r="M28" s="25">
        <v>0</v>
      </c>
      <c r="N28" s="25">
        <v>0</v>
      </c>
      <c r="O28" s="25">
        <v>9</v>
      </c>
      <c r="P28" s="25">
        <v>0</v>
      </c>
      <c r="Q28" s="25">
        <v>0</v>
      </c>
      <c r="R28" s="25">
        <v>0</v>
      </c>
    </row>
    <row r="29" spans="1:18" ht="13.5" customHeight="1">
      <c r="A29" s="25">
        <v>24</v>
      </c>
      <c r="B29" s="32" t="s">
        <v>11</v>
      </c>
      <c r="C29" s="27">
        <v>262</v>
      </c>
      <c r="D29" s="27">
        <v>2</v>
      </c>
      <c r="E29" s="27">
        <v>2</v>
      </c>
      <c r="F29" s="27">
        <v>245</v>
      </c>
      <c r="G29" s="27">
        <v>1185</v>
      </c>
      <c r="H29" s="27">
        <v>828</v>
      </c>
      <c r="I29" s="27"/>
      <c r="J29" s="27"/>
      <c r="K29" s="27">
        <v>171</v>
      </c>
      <c r="L29" s="27">
        <v>62</v>
      </c>
      <c r="M29" s="27">
        <v>501</v>
      </c>
      <c r="N29" s="27">
        <v>24</v>
      </c>
      <c r="O29" s="27">
        <v>534</v>
      </c>
      <c r="P29" s="27">
        <v>521</v>
      </c>
      <c r="Q29" s="27"/>
      <c r="R29" s="27"/>
    </row>
    <row r="30" spans="1:18" ht="13.5" customHeight="1">
      <c r="A30" s="25">
        <v>25</v>
      </c>
      <c r="B30" s="32" t="s">
        <v>57</v>
      </c>
      <c r="C30" s="25">
        <v>1385</v>
      </c>
      <c r="D30" s="25">
        <v>1</v>
      </c>
      <c r="E30" s="25">
        <v>1</v>
      </c>
      <c r="F30" s="25">
        <v>9242</v>
      </c>
      <c r="G30" s="25">
        <v>12684</v>
      </c>
      <c r="H30" s="25"/>
      <c r="I30" s="25">
        <v>6240</v>
      </c>
      <c r="J30" s="25">
        <v>1980</v>
      </c>
      <c r="K30" s="25">
        <v>25</v>
      </c>
      <c r="L30" s="25">
        <v>8</v>
      </c>
      <c r="M30" s="25">
        <v>246</v>
      </c>
      <c r="N30" s="25">
        <v>129</v>
      </c>
      <c r="O30" s="25">
        <v>1340</v>
      </c>
      <c r="P30" s="25">
        <v>352</v>
      </c>
      <c r="Q30" s="25"/>
      <c r="R30" s="25"/>
    </row>
    <row r="31" spans="1:18" ht="13.5" customHeight="1">
      <c r="A31" s="25">
        <v>26</v>
      </c>
      <c r="B31" s="32" t="s">
        <v>113</v>
      </c>
      <c r="C31" s="27">
        <v>243</v>
      </c>
      <c r="D31" s="27">
        <v>6</v>
      </c>
      <c r="E31" s="27">
        <v>1</v>
      </c>
      <c r="F31" s="27">
        <v>2495</v>
      </c>
      <c r="G31" s="27">
        <v>975</v>
      </c>
      <c r="H31" s="27">
        <v>497</v>
      </c>
      <c r="I31" s="27">
        <v>958</v>
      </c>
      <c r="J31" s="27">
        <v>613</v>
      </c>
      <c r="K31" s="27">
        <v>47</v>
      </c>
      <c r="L31" s="27">
        <v>63</v>
      </c>
      <c r="M31" s="27">
        <v>41</v>
      </c>
      <c r="N31" s="27">
        <v>23</v>
      </c>
      <c r="O31" s="27">
        <v>1568</v>
      </c>
      <c r="P31" s="27">
        <v>67</v>
      </c>
      <c r="Q31" s="27">
        <v>72</v>
      </c>
      <c r="R31" s="27"/>
    </row>
    <row r="32" spans="1:18" ht="13.5" customHeight="1">
      <c r="A32" s="25">
        <v>27</v>
      </c>
      <c r="B32" s="32" t="s">
        <v>37</v>
      </c>
      <c r="C32" s="25">
        <v>155</v>
      </c>
      <c r="D32" s="25">
        <v>2</v>
      </c>
      <c r="E32" s="25">
        <v>1</v>
      </c>
      <c r="F32" s="25">
        <v>0</v>
      </c>
      <c r="G32" s="25">
        <v>0</v>
      </c>
      <c r="H32" s="25">
        <v>0</v>
      </c>
      <c r="I32" s="25">
        <v>14091</v>
      </c>
      <c r="J32" s="25">
        <v>751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26</v>
      </c>
      <c r="Q32" s="25">
        <v>0</v>
      </c>
      <c r="R32" s="25">
        <v>0</v>
      </c>
    </row>
    <row r="33" spans="1:18" ht="13.5" customHeight="1">
      <c r="A33" s="25">
        <v>28</v>
      </c>
      <c r="B33" s="34" t="s">
        <v>60</v>
      </c>
      <c r="C33" s="27">
        <v>420</v>
      </c>
      <c r="D33" s="27">
        <v>3</v>
      </c>
      <c r="E33" s="27">
        <v>2</v>
      </c>
      <c r="F33" s="27">
        <v>1915</v>
      </c>
      <c r="G33" s="27">
        <v>1420</v>
      </c>
      <c r="H33" s="27">
        <v>1310</v>
      </c>
      <c r="I33" s="27">
        <v>1822</v>
      </c>
      <c r="J33" s="27">
        <v>650</v>
      </c>
      <c r="K33" s="27">
        <v>44</v>
      </c>
      <c r="L33" s="27">
        <v>20</v>
      </c>
      <c r="M33" s="27">
        <v>42</v>
      </c>
      <c r="N33" s="27">
        <v>22</v>
      </c>
      <c r="O33" s="27">
        <v>15</v>
      </c>
      <c r="P33" s="27">
        <v>8</v>
      </c>
      <c r="Q33" s="27">
        <v>1</v>
      </c>
      <c r="R33" s="27">
        <v>9600</v>
      </c>
    </row>
    <row r="34" spans="1:18" ht="13.5" customHeight="1">
      <c r="A34" s="25">
        <v>29</v>
      </c>
      <c r="B34" s="32" t="s">
        <v>5</v>
      </c>
      <c r="C34" s="27">
        <v>161</v>
      </c>
      <c r="D34" s="27">
        <v>0</v>
      </c>
      <c r="E34" s="27">
        <v>1</v>
      </c>
      <c r="F34" s="27">
        <v>2559</v>
      </c>
      <c r="G34" s="27">
        <v>3101</v>
      </c>
      <c r="H34" s="27">
        <v>245</v>
      </c>
      <c r="I34" s="27">
        <v>18270</v>
      </c>
      <c r="J34" s="27">
        <v>616</v>
      </c>
      <c r="K34" s="27">
        <v>120</v>
      </c>
      <c r="L34" s="27">
        <v>100</v>
      </c>
      <c r="M34" s="27">
        <v>40</v>
      </c>
      <c r="N34" s="27">
        <v>116</v>
      </c>
      <c r="O34" s="27">
        <v>637</v>
      </c>
      <c r="P34" s="27">
        <v>53</v>
      </c>
      <c r="Q34" s="27">
        <v>29</v>
      </c>
      <c r="R34" s="27">
        <f>T32</f>
        <v>0</v>
      </c>
    </row>
    <row r="35" spans="1:18" ht="13.5" customHeight="1">
      <c r="A35" s="25">
        <v>30</v>
      </c>
      <c r="B35" s="32" t="s">
        <v>16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 ht="13.5" customHeight="1">
      <c r="A36" s="25">
        <v>31</v>
      </c>
      <c r="B36" s="32" t="s">
        <v>40</v>
      </c>
      <c r="C36" s="27">
        <v>93</v>
      </c>
      <c r="D36" s="27">
        <v>25</v>
      </c>
      <c r="E36" s="27"/>
      <c r="F36" s="27">
        <v>1151</v>
      </c>
      <c r="G36" s="27">
        <v>8556</v>
      </c>
      <c r="H36" s="27">
        <v>507</v>
      </c>
      <c r="I36" s="27">
        <f>225+25542+2294+62888</f>
        <v>90949</v>
      </c>
      <c r="J36" s="27">
        <v>3101</v>
      </c>
      <c r="K36" s="27">
        <v>8</v>
      </c>
      <c r="L36" s="27">
        <v>71</v>
      </c>
      <c r="M36" s="27">
        <v>145</v>
      </c>
      <c r="N36" s="27">
        <v>161</v>
      </c>
      <c r="O36" s="27">
        <v>397</v>
      </c>
      <c r="P36" s="27">
        <v>208</v>
      </c>
      <c r="Q36" s="27">
        <v>46</v>
      </c>
      <c r="R36" s="27">
        <v>1136</v>
      </c>
    </row>
    <row r="37" spans="1:18" ht="13.5" customHeight="1">
      <c r="A37" s="25">
        <v>32</v>
      </c>
      <c r="B37" s="32" t="s">
        <v>21</v>
      </c>
      <c r="C37" s="25"/>
      <c r="D37" s="25"/>
      <c r="E37" s="25"/>
      <c r="F37" s="25"/>
      <c r="G37" s="25"/>
      <c r="H37" s="25"/>
      <c r="I37" s="25"/>
      <c r="J37" s="25"/>
      <c r="K37" s="25">
        <v>3</v>
      </c>
      <c r="L37" s="25"/>
      <c r="M37" s="25">
        <v>10</v>
      </c>
      <c r="N37" s="25"/>
      <c r="O37" s="25"/>
      <c r="P37" s="25"/>
      <c r="Q37" s="25"/>
      <c r="R37" s="25"/>
    </row>
    <row r="38" spans="1:18" ht="13.5" customHeight="1">
      <c r="A38" s="25">
        <v>33</v>
      </c>
      <c r="B38" s="34" t="s">
        <v>61</v>
      </c>
      <c r="C38" s="25">
        <v>261</v>
      </c>
      <c r="D38" s="25">
        <v>0</v>
      </c>
      <c r="E38" s="25">
        <v>1</v>
      </c>
      <c r="F38" s="25">
        <v>0</v>
      </c>
      <c r="G38" s="25">
        <v>0</v>
      </c>
      <c r="H38" s="25">
        <v>500</v>
      </c>
      <c r="I38" s="25">
        <v>20</v>
      </c>
      <c r="J38" s="25">
        <v>270</v>
      </c>
      <c r="K38" s="25">
        <v>168</v>
      </c>
      <c r="L38" s="25">
        <v>0</v>
      </c>
      <c r="M38" s="25">
        <v>0</v>
      </c>
      <c r="N38" s="25">
        <v>0</v>
      </c>
      <c r="O38" s="25">
        <v>40</v>
      </c>
      <c r="P38" s="25">
        <v>391</v>
      </c>
      <c r="Q38" s="25">
        <v>65</v>
      </c>
      <c r="R38" s="25"/>
    </row>
    <row r="39" spans="1:18" ht="13.5" customHeight="1">
      <c r="A39" s="25">
        <v>34</v>
      </c>
      <c r="B39" s="32" t="s">
        <v>22</v>
      </c>
      <c r="C39" s="27">
        <v>108</v>
      </c>
      <c r="D39" s="27">
        <v>2</v>
      </c>
      <c r="E39" s="27">
        <v>1</v>
      </c>
      <c r="F39" s="27">
        <v>122</v>
      </c>
      <c r="G39" s="27">
        <v>176</v>
      </c>
      <c r="H39" s="27">
        <v>1586</v>
      </c>
      <c r="I39" s="27">
        <v>110</v>
      </c>
      <c r="J39" s="27">
        <v>1294</v>
      </c>
      <c r="K39" s="27">
        <v>134</v>
      </c>
      <c r="L39" s="27">
        <v>911</v>
      </c>
      <c r="M39" s="27">
        <v>40</v>
      </c>
      <c r="N39" s="27">
        <v>461</v>
      </c>
      <c r="O39" s="27">
        <v>109</v>
      </c>
      <c r="P39" s="27">
        <v>609</v>
      </c>
      <c r="Q39" s="27">
        <v>0</v>
      </c>
      <c r="R39" s="27">
        <v>0</v>
      </c>
    </row>
    <row r="40" spans="1:18" ht="13.5" customHeight="1">
      <c r="A40" s="25">
        <v>35</v>
      </c>
      <c r="B40" s="34" t="s">
        <v>62</v>
      </c>
      <c r="C40" s="27">
        <v>208</v>
      </c>
      <c r="D40" s="27">
        <f>SUM(D38:D39)</f>
        <v>2</v>
      </c>
      <c r="E40" s="27">
        <f>SUM(E38:E39)</f>
        <v>2</v>
      </c>
      <c r="F40" s="27">
        <f>SUM(F38:F39)</f>
        <v>122</v>
      </c>
      <c r="G40" s="27">
        <f>SUM(G38:G39)</f>
        <v>176</v>
      </c>
      <c r="H40" s="27">
        <f aca="true" t="shared" si="0" ref="H40:R40">SUM(H38:H39)</f>
        <v>2086</v>
      </c>
      <c r="I40" s="27">
        <f t="shared" si="0"/>
        <v>130</v>
      </c>
      <c r="J40" s="27">
        <f t="shared" si="0"/>
        <v>1564</v>
      </c>
      <c r="K40" s="27">
        <f t="shared" si="0"/>
        <v>302</v>
      </c>
      <c r="L40" s="27">
        <f t="shared" si="0"/>
        <v>911</v>
      </c>
      <c r="M40" s="27">
        <f t="shared" si="0"/>
        <v>40</v>
      </c>
      <c r="N40" s="27">
        <f t="shared" si="0"/>
        <v>461</v>
      </c>
      <c r="O40" s="27">
        <f t="shared" si="0"/>
        <v>149</v>
      </c>
      <c r="P40" s="27">
        <f t="shared" si="0"/>
        <v>1000</v>
      </c>
      <c r="Q40" s="27">
        <f t="shared" si="0"/>
        <v>65</v>
      </c>
      <c r="R40" s="27">
        <f t="shared" si="0"/>
        <v>0</v>
      </c>
    </row>
    <row r="41" spans="1:18" ht="13.5" customHeight="1">
      <c r="A41" s="25">
        <v>36</v>
      </c>
      <c r="B41" s="32" t="s">
        <v>90</v>
      </c>
      <c r="C41" s="25">
        <v>226</v>
      </c>
      <c r="D41" s="25">
        <v>11</v>
      </c>
      <c r="E41" s="25">
        <v>1</v>
      </c>
      <c r="F41" s="25">
        <v>0</v>
      </c>
      <c r="G41" s="25">
        <v>0</v>
      </c>
      <c r="H41" s="25">
        <v>0</v>
      </c>
      <c r="I41" s="25">
        <f>82+2100+210+1200+78</f>
        <v>3670</v>
      </c>
      <c r="J41" s="25">
        <v>101</v>
      </c>
      <c r="K41" s="25">
        <v>17</v>
      </c>
      <c r="L41" s="25">
        <v>0</v>
      </c>
      <c r="M41" s="25">
        <v>1</v>
      </c>
      <c r="N41" s="25">
        <v>24</v>
      </c>
      <c r="O41" s="25">
        <v>445</v>
      </c>
      <c r="P41" s="25">
        <v>23</v>
      </c>
      <c r="Q41" s="25">
        <v>0</v>
      </c>
      <c r="R41" s="25">
        <v>0</v>
      </c>
    </row>
    <row r="42" spans="1:18" ht="13.5" customHeight="1">
      <c r="A42" s="25">
        <v>37</v>
      </c>
      <c r="B42" s="33" t="s">
        <v>31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ht="13.5" customHeight="1">
      <c r="A43" s="25">
        <v>38</v>
      </c>
      <c r="B43" s="32" t="s">
        <v>7</v>
      </c>
      <c r="C43" s="27">
        <v>229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5305</v>
      </c>
      <c r="J43" s="27">
        <v>1780</v>
      </c>
      <c r="K43" s="27">
        <v>27</v>
      </c>
      <c r="L43" s="27">
        <v>11</v>
      </c>
      <c r="M43" s="27">
        <v>28</v>
      </c>
      <c r="N43" s="27">
        <v>23</v>
      </c>
      <c r="O43" s="27">
        <v>24</v>
      </c>
      <c r="P43" s="27">
        <v>30</v>
      </c>
      <c r="Q43" s="27">
        <v>5</v>
      </c>
      <c r="R43" s="27">
        <v>389</v>
      </c>
    </row>
    <row r="44" spans="1:18" ht="13.5" customHeight="1">
      <c r="A44" s="25">
        <v>39</v>
      </c>
      <c r="B44" s="32" t="s">
        <v>10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1:18" ht="13.5" customHeight="1">
      <c r="A45" s="25">
        <v>40</v>
      </c>
      <c r="B45" s="32" t="s">
        <v>8</v>
      </c>
      <c r="C45" s="27">
        <v>87</v>
      </c>
      <c r="D45" s="27">
        <v>5</v>
      </c>
      <c r="E45" s="27">
        <v>1</v>
      </c>
      <c r="F45" s="27">
        <v>0</v>
      </c>
      <c r="G45" s="27">
        <v>815</v>
      </c>
      <c r="H45" s="27">
        <v>0</v>
      </c>
      <c r="I45" s="27">
        <v>0</v>
      </c>
      <c r="J45" s="27">
        <v>1106</v>
      </c>
      <c r="K45" s="27">
        <v>117</v>
      </c>
      <c r="L45" s="27">
        <v>39</v>
      </c>
      <c r="M45" s="27">
        <v>38</v>
      </c>
      <c r="N45" s="27">
        <v>315</v>
      </c>
      <c r="O45" s="27">
        <v>130</v>
      </c>
      <c r="P45" s="27">
        <v>12</v>
      </c>
      <c r="Q45" s="27">
        <v>6</v>
      </c>
      <c r="R45" s="27">
        <v>0</v>
      </c>
    </row>
    <row r="46" spans="1:18" ht="13.5" customHeight="1">
      <c r="A46" s="25">
        <v>41</v>
      </c>
      <c r="B46" s="32" t="s">
        <v>17</v>
      </c>
      <c r="C46" s="27"/>
      <c r="D46" s="27">
        <v>2</v>
      </c>
      <c r="E46" s="27">
        <v>1</v>
      </c>
      <c r="F46" s="27"/>
      <c r="G46" s="27"/>
      <c r="H46" s="27"/>
      <c r="I46" s="27">
        <v>1211</v>
      </c>
      <c r="J46" s="27">
        <v>212</v>
      </c>
      <c r="K46" s="27"/>
      <c r="L46" s="27">
        <v>12</v>
      </c>
      <c r="M46" s="27"/>
      <c r="N46" s="27"/>
      <c r="O46" s="27">
        <v>124</v>
      </c>
      <c r="P46" s="27">
        <v>13</v>
      </c>
      <c r="Q46" s="27"/>
      <c r="R46" s="27"/>
    </row>
    <row r="47" spans="1:18" ht="13.5" customHeight="1">
      <c r="A47" s="25">
        <v>42</v>
      </c>
      <c r="B47" s="32" t="s">
        <v>63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18" ht="13.5" customHeight="1">
      <c r="A48" s="25">
        <v>43</v>
      </c>
      <c r="B48" s="32" t="s">
        <v>15</v>
      </c>
      <c r="C48" s="27">
        <v>278</v>
      </c>
      <c r="D48" s="27"/>
      <c r="E48" s="27">
        <v>1</v>
      </c>
      <c r="F48" s="27">
        <v>2950</v>
      </c>
      <c r="G48" s="27">
        <v>5100</v>
      </c>
      <c r="H48" s="27">
        <v>440</v>
      </c>
      <c r="I48" s="27"/>
      <c r="J48" s="27">
        <v>9486</v>
      </c>
      <c r="K48" s="27">
        <v>211</v>
      </c>
      <c r="L48" s="27"/>
      <c r="M48" s="27">
        <v>48</v>
      </c>
      <c r="N48" s="27"/>
      <c r="O48" s="27"/>
      <c r="P48" s="27">
        <v>20</v>
      </c>
      <c r="Q48" s="27">
        <v>1</v>
      </c>
      <c r="R48" s="27">
        <v>150</v>
      </c>
    </row>
    <row r="49" spans="1:18" ht="13.5" customHeight="1">
      <c r="A49" s="25">
        <v>44</v>
      </c>
      <c r="B49" s="32" t="s">
        <v>121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3.5" customHeight="1">
      <c r="A50" s="25">
        <v>45</v>
      </c>
      <c r="B50" s="32" t="s">
        <v>122</v>
      </c>
      <c r="C50" s="25">
        <v>413</v>
      </c>
      <c r="D50" s="25">
        <v>2</v>
      </c>
      <c r="E50" s="25">
        <v>1</v>
      </c>
      <c r="F50" s="25">
        <v>7123</v>
      </c>
      <c r="G50" s="25">
        <v>10461</v>
      </c>
      <c r="H50" s="25">
        <v>5124</v>
      </c>
      <c r="I50" s="25"/>
      <c r="J50" s="25">
        <v>4214</v>
      </c>
      <c r="K50" s="25">
        <v>1315</v>
      </c>
      <c r="L50" s="25">
        <v>33</v>
      </c>
      <c r="M50" s="25">
        <v>1443</v>
      </c>
      <c r="N50" s="25"/>
      <c r="O50" s="25">
        <v>1300</v>
      </c>
      <c r="P50" s="25"/>
      <c r="Q50" s="25"/>
      <c r="R50" s="25"/>
    </row>
    <row r="51" spans="1:18" ht="13.5" customHeight="1">
      <c r="A51" s="25">
        <v>46</v>
      </c>
      <c r="B51" s="33" t="s">
        <v>123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1:18" ht="13.5" customHeight="1">
      <c r="A52" s="25">
        <v>47</v>
      </c>
      <c r="B52" s="33" t="s">
        <v>64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1:18" ht="13.5" customHeight="1">
      <c r="A53" s="25">
        <v>48</v>
      </c>
      <c r="B53" s="32" t="s">
        <v>125</v>
      </c>
      <c r="C53" s="25">
        <v>92</v>
      </c>
      <c r="D53" s="25">
        <v>2</v>
      </c>
      <c r="E53" s="25">
        <v>0</v>
      </c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>
        <v>22</v>
      </c>
      <c r="Q53" s="25"/>
      <c r="R53" s="25"/>
    </row>
    <row r="54" spans="1:18" ht="13.5" customHeight="1">
      <c r="A54" s="25">
        <v>49</v>
      </c>
      <c r="B54" s="32" t="s">
        <v>38</v>
      </c>
      <c r="C54" s="27">
        <v>265</v>
      </c>
      <c r="D54" s="27" t="s">
        <v>104</v>
      </c>
      <c r="E54" s="27" t="s">
        <v>104</v>
      </c>
      <c r="F54" s="27">
        <v>1486</v>
      </c>
      <c r="G54" s="27">
        <v>498</v>
      </c>
      <c r="H54" s="27">
        <v>271</v>
      </c>
      <c r="I54" s="27">
        <v>706539</v>
      </c>
      <c r="J54" s="27">
        <v>2164</v>
      </c>
      <c r="K54" s="27">
        <v>37</v>
      </c>
      <c r="L54" s="27"/>
      <c r="M54" s="27">
        <v>2</v>
      </c>
      <c r="N54" s="27">
        <v>37</v>
      </c>
      <c r="O54" s="27">
        <v>440</v>
      </c>
      <c r="P54" s="27">
        <v>21</v>
      </c>
      <c r="Q54" s="27">
        <v>8</v>
      </c>
      <c r="R54" s="27">
        <v>772</v>
      </c>
    </row>
    <row r="55" spans="1:18" ht="13.5" customHeight="1">
      <c r="A55" s="25">
        <v>50</v>
      </c>
      <c r="B55" s="34" t="s">
        <v>65</v>
      </c>
      <c r="C55" s="27">
        <v>263</v>
      </c>
      <c r="D55" s="27">
        <v>11</v>
      </c>
      <c r="E55" s="27" t="s">
        <v>100</v>
      </c>
      <c r="F55" s="27">
        <v>200</v>
      </c>
      <c r="G55" s="27">
        <v>171</v>
      </c>
      <c r="H55" s="27">
        <v>74</v>
      </c>
      <c r="I55" s="27">
        <v>1347</v>
      </c>
      <c r="J55" s="27">
        <v>130</v>
      </c>
      <c r="K55" s="27"/>
      <c r="L55" s="27"/>
      <c r="M55" s="27"/>
      <c r="N55" s="27"/>
      <c r="O55" s="27"/>
      <c r="P55" s="27">
        <v>8</v>
      </c>
      <c r="Q55" s="27"/>
      <c r="R55" s="27"/>
    </row>
    <row r="56" spans="1:18" ht="13.5" customHeight="1">
      <c r="A56" s="25">
        <v>51</v>
      </c>
      <c r="B56" s="32" t="s">
        <v>29</v>
      </c>
      <c r="C56" s="27">
        <v>15</v>
      </c>
      <c r="D56" s="27" t="s">
        <v>100</v>
      </c>
      <c r="E56" s="27" t="s">
        <v>100</v>
      </c>
      <c r="F56" s="27">
        <v>320</v>
      </c>
      <c r="G56" s="27">
        <v>0</v>
      </c>
      <c r="H56" s="27">
        <v>3403</v>
      </c>
      <c r="I56" s="27" t="s">
        <v>100</v>
      </c>
      <c r="J56" s="27" t="s">
        <v>100</v>
      </c>
      <c r="K56" s="27" t="s">
        <v>100</v>
      </c>
      <c r="L56" s="27" t="s">
        <v>100</v>
      </c>
      <c r="M56" s="27" t="s">
        <v>100</v>
      </c>
      <c r="N56" s="27" t="s">
        <v>100</v>
      </c>
      <c r="O56" s="27" t="s">
        <v>100</v>
      </c>
      <c r="P56" s="27">
        <v>3</v>
      </c>
      <c r="Q56" s="27" t="s">
        <v>100</v>
      </c>
      <c r="R56" s="27" t="s">
        <v>100</v>
      </c>
    </row>
    <row r="57" spans="1:18" ht="13.5" customHeight="1">
      <c r="A57" s="25">
        <v>52</v>
      </c>
      <c r="B57" s="32" t="s">
        <v>89</v>
      </c>
      <c r="C57" s="25">
        <v>286</v>
      </c>
      <c r="D57" s="25">
        <v>2</v>
      </c>
      <c r="E57" s="25">
        <v>1</v>
      </c>
      <c r="F57" s="25">
        <v>1636</v>
      </c>
      <c r="G57" s="25">
        <v>997</v>
      </c>
      <c r="H57" s="25">
        <v>387</v>
      </c>
      <c r="I57" s="25">
        <v>11156</v>
      </c>
      <c r="J57" s="25">
        <v>252</v>
      </c>
      <c r="K57" s="25">
        <v>0</v>
      </c>
      <c r="L57" s="25">
        <v>55</v>
      </c>
      <c r="M57" s="25">
        <v>858</v>
      </c>
      <c r="N57" s="25">
        <v>25</v>
      </c>
      <c r="O57" s="25">
        <v>858</v>
      </c>
      <c r="P57" s="25">
        <v>16</v>
      </c>
      <c r="Q57" s="25">
        <v>0</v>
      </c>
      <c r="R57" s="25">
        <v>0</v>
      </c>
    </row>
    <row r="58" spans="1:18" ht="13.5" customHeight="1">
      <c r="A58" s="25">
        <v>53</v>
      </c>
      <c r="B58" s="33" t="s">
        <v>66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1:18" ht="13.5" customHeight="1">
      <c r="A59" s="25">
        <v>54</v>
      </c>
      <c r="B59" s="32" t="s">
        <v>9</v>
      </c>
      <c r="C59" s="25">
        <v>0</v>
      </c>
      <c r="D59" s="25">
        <v>0</v>
      </c>
      <c r="E59" s="25">
        <v>0</v>
      </c>
      <c r="F59" s="25">
        <v>4200</v>
      </c>
      <c r="G59" s="25">
        <v>7200</v>
      </c>
      <c r="H59" s="25">
        <v>3200</v>
      </c>
      <c r="I59" s="25">
        <v>7762</v>
      </c>
      <c r="J59" s="25">
        <v>2900</v>
      </c>
      <c r="K59" s="25">
        <v>12</v>
      </c>
      <c r="L59" s="25">
        <v>5</v>
      </c>
      <c r="M59" s="25">
        <v>2</v>
      </c>
      <c r="N59" s="25">
        <v>10</v>
      </c>
      <c r="O59" s="25">
        <v>5</v>
      </c>
      <c r="P59" s="25">
        <v>0</v>
      </c>
      <c r="Q59" s="25">
        <v>60</v>
      </c>
      <c r="R59" s="25">
        <v>0</v>
      </c>
    </row>
    <row r="60" spans="1:18" ht="13.5" customHeight="1">
      <c r="A60" s="25">
        <v>55</v>
      </c>
      <c r="B60" s="32" t="s">
        <v>12</v>
      </c>
      <c r="C60" s="25">
        <v>46</v>
      </c>
      <c r="D60" s="25">
        <v>1</v>
      </c>
      <c r="E60" s="25">
        <v>0</v>
      </c>
      <c r="F60" s="25">
        <f>565+596+643</f>
        <v>1804</v>
      </c>
      <c r="G60" s="25">
        <f>1151+1392+1579</f>
        <v>4122</v>
      </c>
      <c r="H60" s="25">
        <f>755+873+894</f>
        <v>2522</v>
      </c>
      <c r="I60" s="25">
        <f>123876+138261+119842</f>
        <v>381979</v>
      </c>
      <c r="J60" s="25">
        <f>65+68+63</f>
        <v>196</v>
      </c>
      <c r="K60" s="25">
        <f>213+197+94</f>
        <v>504</v>
      </c>
      <c r="L60" s="25">
        <f>23+39+26</f>
        <v>88</v>
      </c>
      <c r="M60" s="25">
        <f>19+27+11</f>
        <v>57</v>
      </c>
      <c r="N60" s="25">
        <f>15+32+20</f>
        <v>67</v>
      </c>
      <c r="O60" s="25">
        <f>97+101+69</f>
        <v>267</v>
      </c>
      <c r="P60" s="25">
        <f>17+19+21</f>
        <v>57</v>
      </c>
      <c r="Q60" s="25">
        <v>0</v>
      </c>
      <c r="R60" s="25">
        <v>0</v>
      </c>
    </row>
    <row r="61" spans="1:18" ht="13.5" customHeight="1">
      <c r="A61" s="25">
        <v>56</v>
      </c>
      <c r="B61" s="32" t="s">
        <v>30</v>
      </c>
      <c r="C61" s="27">
        <v>169</v>
      </c>
      <c r="D61" s="27">
        <v>1</v>
      </c>
      <c r="E61" s="27">
        <v>0</v>
      </c>
      <c r="F61" s="27">
        <v>5300</v>
      </c>
      <c r="G61" s="25">
        <v>2900</v>
      </c>
      <c r="H61" s="25"/>
      <c r="I61" s="27">
        <v>7884</v>
      </c>
      <c r="J61" s="27">
        <v>4000</v>
      </c>
      <c r="K61" s="27">
        <v>4014</v>
      </c>
      <c r="L61" s="27">
        <v>190</v>
      </c>
      <c r="M61" s="27">
        <v>80</v>
      </c>
      <c r="N61" s="27">
        <v>261</v>
      </c>
      <c r="O61" s="27">
        <v>149</v>
      </c>
      <c r="P61" s="27">
        <v>15</v>
      </c>
      <c r="Q61" s="27">
        <v>0</v>
      </c>
      <c r="R61" s="27">
        <v>0</v>
      </c>
    </row>
    <row r="62" spans="1:18" ht="13.5" customHeight="1">
      <c r="A62" s="25">
        <v>57</v>
      </c>
      <c r="B62" s="32" t="s">
        <v>23</v>
      </c>
      <c r="C62" s="28">
        <v>547</v>
      </c>
      <c r="D62" s="28">
        <v>8</v>
      </c>
      <c r="E62" s="28"/>
      <c r="F62" s="28">
        <v>15024</v>
      </c>
      <c r="G62" s="28">
        <v>6270</v>
      </c>
      <c r="H62" s="28">
        <v>3702</v>
      </c>
      <c r="I62" s="28">
        <v>24543</v>
      </c>
      <c r="J62" s="28">
        <v>13131</v>
      </c>
      <c r="K62" s="28">
        <v>216</v>
      </c>
      <c r="L62" s="28">
        <v>395</v>
      </c>
      <c r="M62" s="28">
        <v>57</v>
      </c>
      <c r="N62" s="28">
        <v>181</v>
      </c>
      <c r="O62" s="28">
        <v>19646</v>
      </c>
      <c r="P62" s="28">
        <v>623</v>
      </c>
      <c r="Q62" s="28">
        <v>29</v>
      </c>
      <c r="R62" s="28">
        <v>30000</v>
      </c>
    </row>
    <row r="63" spans="1:18" ht="13.5" customHeight="1">
      <c r="A63" s="25">
        <v>58</v>
      </c>
      <c r="B63" s="32" t="s">
        <v>91</v>
      </c>
      <c r="C63" s="27">
        <v>1002</v>
      </c>
      <c r="D63" s="27">
        <v>103</v>
      </c>
      <c r="E63" s="27">
        <v>0</v>
      </c>
      <c r="F63" s="27">
        <v>2096</v>
      </c>
      <c r="G63" s="27">
        <v>2061</v>
      </c>
      <c r="H63" s="27">
        <v>1325</v>
      </c>
      <c r="I63" s="27">
        <v>3996</v>
      </c>
      <c r="J63" s="27">
        <v>6135</v>
      </c>
      <c r="K63" s="27">
        <v>403</v>
      </c>
      <c r="L63" s="27">
        <v>206</v>
      </c>
      <c r="M63" s="27">
        <v>90</v>
      </c>
      <c r="N63" s="27">
        <v>102</v>
      </c>
      <c r="O63" s="27">
        <v>7447</v>
      </c>
      <c r="P63" s="27">
        <v>130</v>
      </c>
      <c r="Q63" s="27">
        <v>333</v>
      </c>
      <c r="R63" s="27">
        <v>1886</v>
      </c>
    </row>
    <row r="64" spans="1:18" ht="13.5" customHeight="1">
      <c r="A64" s="25">
        <v>59</v>
      </c>
      <c r="B64" s="32" t="s">
        <v>34</v>
      </c>
      <c r="C64" s="27"/>
      <c r="D64" s="27">
        <v>1</v>
      </c>
      <c r="E64" s="27">
        <v>1</v>
      </c>
      <c r="F64" s="27">
        <v>2026</v>
      </c>
      <c r="G64" s="27">
        <v>1417</v>
      </c>
      <c r="H64" s="27">
        <v>1014</v>
      </c>
      <c r="I64" s="27">
        <v>1721438</v>
      </c>
      <c r="J64" s="27">
        <v>2168</v>
      </c>
      <c r="K64" s="27">
        <v>11</v>
      </c>
      <c r="L64" s="27"/>
      <c r="M64" s="27">
        <v>711</v>
      </c>
      <c r="N64" s="27">
        <v>10</v>
      </c>
      <c r="O64" s="27">
        <v>4</v>
      </c>
      <c r="P64" s="27">
        <v>48</v>
      </c>
      <c r="Q64" s="27"/>
      <c r="R64" s="27"/>
    </row>
    <row r="65" spans="1:18" ht="13.5" customHeight="1">
      <c r="A65" s="25">
        <v>60</v>
      </c>
      <c r="B65" s="32" t="s">
        <v>67</v>
      </c>
      <c r="C65" s="25">
        <v>109</v>
      </c>
      <c r="D65" s="25"/>
      <c r="E65" s="25">
        <v>1</v>
      </c>
      <c r="F65" s="25">
        <v>9104</v>
      </c>
      <c r="G65" s="25">
        <v>500</v>
      </c>
      <c r="H65" s="25"/>
      <c r="I65" s="25">
        <v>105</v>
      </c>
      <c r="J65" s="25">
        <v>1720</v>
      </c>
      <c r="K65" s="25">
        <v>60</v>
      </c>
      <c r="L65" s="25">
        <v>718</v>
      </c>
      <c r="M65" s="25">
        <v>817</v>
      </c>
      <c r="N65" s="25">
        <v>615</v>
      </c>
      <c r="O65" s="25">
        <v>862</v>
      </c>
      <c r="P65" s="25"/>
      <c r="Q65" s="25"/>
      <c r="R65" s="25"/>
    </row>
    <row r="66" spans="1:18" ht="13.5" customHeight="1">
      <c r="A66" s="25">
        <v>61</v>
      </c>
      <c r="B66" s="32" t="s">
        <v>33</v>
      </c>
      <c r="C66" s="27">
        <v>214</v>
      </c>
      <c r="D66" s="27"/>
      <c r="E66" s="27"/>
      <c r="F66" s="27">
        <v>75</v>
      </c>
      <c r="G66" s="27">
        <v>110</v>
      </c>
      <c r="H66" s="27">
        <v>100</v>
      </c>
      <c r="I66" s="27">
        <v>7644</v>
      </c>
      <c r="J66" s="27" t="s">
        <v>105</v>
      </c>
      <c r="K66" s="27"/>
      <c r="L66" s="27"/>
      <c r="M66" s="27"/>
      <c r="N66" s="27"/>
      <c r="O66" s="27">
        <v>2</v>
      </c>
      <c r="P66" s="27">
        <v>53</v>
      </c>
      <c r="Q66" s="27"/>
      <c r="R66" s="27"/>
    </row>
    <row r="67" spans="1:18" ht="13.5" customHeight="1">
      <c r="A67" s="25">
        <v>62</v>
      </c>
      <c r="B67" s="32" t="s">
        <v>68</v>
      </c>
      <c r="C67" s="25">
        <v>137</v>
      </c>
      <c r="D67" s="25">
        <v>15</v>
      </c>
      <c r="E67" s="25">
        <v>0</v>
      </c>
      <c r="F67" s="25">
        <v>0</v>
      </c>
      <c r="G67" s="25">
        <v>0</v>
      </c>
      <c r="H67" s="25">
        <v>0</v>
      </c>
      <c r="I67" s="25">
        <v>6530</v>
      </c>
      <c r="J67" s="25">
        <v>191</v>
      </c>
      <c r="K67" s="25">
        <v>0</v>
      </c>
      <c r="L67" s="25">
        <v>0</v>
      </c>
      <c r="M67" s="25">
        <v>37</v>
      </c>
      <c r="N67" s="25">
        <v>0</v>
      </c>
      <c r="O67" s="25">
        <v>2523</v>
      </c>
      <c r="P67" s="25">
        <v>2</v>
      </c>
      <c r="Q67" s="25">
        <v>3</v>
      </c>
      <c r="R67" s="25">
        <v>8500</v>
      </c>
    </row>
    <row r="68" spans="1:18" ht="13.5" customHeight="1">
      <c r="A68" s="25">
        <v>63</v>
      </c>
      <c r="B68" s="33" t="s">
        <v>69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1:18" ht="15">
      <c r="A69" s="26"/>
      <c r="B69" s="30" t="s">
        <v>112</v>
      </c>
      <c r="C69" s="30">
        <f>SUM(C6:C68)</f>
        <v>11552</v>
      </c>
      <c r="D69" s="30">
        <f aca="true" t="shared" si="1" ref="D69:R69">SUM(D6:D68)</f>
        <v>249</v>
      </c>
      <c r="E69" s="30">
        <f t="shared" si="1"/>
        <v>31</v>
      </c>
      <c r="F69" s="30">
        <f t="shared" si="1"/>
        <v>120694</v>
      </c>
      <c r="G69" s="30">
        <f t="shared" si="1"/>
        <v>179807</v>
      </c>
      <c r="H69" s="30">
        <f t="shared" si="1"/>
        <v>61895</v>
      </c>
      <c r="I69" s="30">
        <f t="shared" si="1"/>
        <v>3217581</v>
      </c>
      <c r="J69" s="30">
        <f t="shared" si="1"/>
        <v>129598</v>
      </c>
      <c r="K69" s="30">
        <f t="shared" si="1"/>
        <v>9660</v>
      </c>
      <c r="L69" s="30">
        <f t="shared" si="1"/>
        <v>4824</v>
      </c>
      <c r="M69" s="30">
        <f t="shared" si="1"/>
        <v>5766</v>
      </c>
      <c r="N69" s="30">
        <f t="shared" si="1"/>
        <v>3985</v>
      </c>
      <c r="O69" s="30">
        <f t="shared" si="1"/>
        <v>45095</v>
      </c>
      <c r="P69" s="30">
        <f t="shared" si="1"/>
        <v>5085</v>
      </c>
      <c r="Q69" s="30">
        <f t="shared" si="1"/>
        <v>763</v>
      </c>
      <c r="R69" s="30">
        <f t="shared" si="1"/>
        <v>118456</v>
      </c>
    </row>
    <row r="70" spans="1:18" ht="15">
      <c r="A70" s="5"/>
      <c r="B70" s="4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ht="15">
      <c r="A71" s="1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</sheetData>
  <sheetProtection/>
  <mergeCells count="9">
    <mergeCell ref="A3:A5"/>
    <mergeCell ref="P3:P4"/>
    <mergeCell ref="Q3:R3"/>
    <mergeCell ref="B3:B5"/>
    <mergeCell ref="C3:C4"/>
    <mergeCell ref="D3:E3"/>
    <mergeCell ref="F3:H3"/>
    <mergeCell ref="I3:J3"/>
    <mergeCell ref="K3:O3"/>
  </mergeCells>
  <printOptions/>
  <pageMargins left="0.11811023622047245" right="0.11811023622047245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3"/>
  <sheetViews>
    <sheetView view="pageLayout" workbookViewId="0" topLeftCell="A1">
      <selection activeCell="D3" sqref="D3:D5"/>
    </sheetView>
  </sheetViews>
  <sheetFormatPr defaultColWidth="9.140625" defaultRowHeight="15"/>
  <cols>
    <col min="1" max="1" width="4.421875" style="0" customWidth="1"/>
    <col min="2" max="2" width="15.57421875" style="0" customWidth="1"/>
    <col min="3" max="3" width="7.421875" style="0" customWidth="1"/>
    <col min="4" max="4" width="8.140625" style="0" customWidth="1"/>
    <col min="5" max="5" width="8.421875" style="0" customWidth="1"/>
    <col min="6" max="6" width="7.421875" style="0" customWidth="1"/>
    <col min="7" max="7" width="8.140625" style="0" customWidth="1"/>
    <col min="8" max="8" width="7.8515625" style="0" customWidth="1"/>
    <col min="9" max="9" width="6.57421875" style="0" customWidth="1"/>
    <col min="10" max="10" width="7.57421875" style="0" customWidth="1"/>
    <col min="11" max="11" width="7.421875" style="0" customWidth="1"/>
    <col min="12" max="12" width="7.8515625" style="0" customWidth="1"/>
    <col min="13" max="14" width="7.421875" style="0" customWidth="1"/>
    <col min="15" max="15" width="8.7109375" style="0" customWidth="1"/>
    <col min="16" max="16" width="7.57421875" style="0" customWidth="1"/>
    <col min="17" max="17" width="7.421875" style="0" customWidth="1"/>
    <col min="18" max="18" width="8.421875" style="0" customWidth="1"/>
  </cols>
  <sheetData>
    <row r="1" ht="15">
      <c r="B1" s="24" t="s">
        <v>120</v>
      </c>
    </row>
    <row r="2" ht="10.5" customHeight="1"/>
    <row r="3" spans="1:18" ht="32.25" customHeight="1">
      <c r="A3" s="70" t="s">
        <v>117</v>
      </c>
      <c r="B3" s="73" t="s">
        <v>47</v>
      </c>
      <c r="C3" s="73" t="s">
        <v>74</v>
      </c>
      <c r="D3" s="73" t="s">
        <v>75</v>
      </c>
      <c r="E3" s="73" t="s">
        <v>76</v>
      </c>
      <c r="F3" s="73" t="s">
        <v>77</v>
      </c>
      <c r="G3" s="73" t="s">
        <v>99</v>
      </c>
      <c r="H3" s="73" t="s">
        <v>78</v>
      </c>
      <c r="I3" s="73"/>
      <c r="J3" s="73"/>
      <c r="K3" s="73"/>
      <c r="L3" s="73"/>
      <c r="M3" s="73"/>
      <c r="N3" s="73" t="s">
        <v>79</v>
      </c>
      <c r="O3" s="73"/>
      <c r="P3" s="73"/>
      <c r="Q3" s="73" t="s">
        <v>80</v>
      </c>
      <c r="R3" s="73"/>
    </row>
    <row r="4" spans="1:18" ht="24" customHeight="1">
      <c r="A4" s="70"/>
      <c r="B4" s="73"/>
      <c r="C4" s="73"/>
      <c r="D4" s="73"/>
      <c r="E4" s="73"/>
      <c r="F4" s="73"/>
      <c r="G4" s="73"/>
      <c r="H4" s="73" t="s">
        <v>81</v>
      </c>
      <c r="I4" s="73"/>
      <c r="J4" s="73" t="s">
        <v>82</v>
      </c>
      <c r="K4" s="73"/>
      <c r="L4" s="73" t="s">
        <v>124</v>
      </c>
      <c r="M4" s="73"/>
      <c r="N4" s="73" t="s">
        <v>83</v>
      </c>
      <c r="O4" s="73" t="s">
        <v>84</v>
      </c>
      <c r="P4" s="73" t="s">
        <v>75</v>
      </c>
      <c r="Q4" s="73" t="s">
        <v>85</v>
      </c>
      <c r="R4" s="73" t="s">
        <v>86</v>
      </c>
    </row>
    <row r="5" spans="1:18" ht="39" customHeight="1">
      <c r="A5" s="70"/>
      <c r="B5" s="73"/>
      <c r="C5" s="73"/>
      <c r="D5" s="73"/>
      <c r="E5" s="73"/>
      <c r="F5" s="73"/>
      <c r="G5" s="73"/>
      <c r="H5" s="23" t="s">
        <v>87</v>
      </c>
      <c r="I5" s="23" t="s">
        <v>88</v>
      </c>
      <c r="J5" s="23" t="s">
        <v>87</v>
      </c>
      <c r="K5" s="23" t="s">
        <v>88</v>
      </c>
      <c r="L5" s="23" t="s">
        <v>87</v>
      </c>
      <c r="M5" s="23" t="s">
        <v>88</v>
      </c>
      <c r="N5" s="73"/>
      <c r="O5" s="73"/>
      <c r="P5" s="73"/>
      <c r="Q5" s="73"/>
      <c r="R5" s="73"/>
    </row>
    <row r="6" spans="1:18" ht="13.5" customHeight="1">
      <c r="A6" s="8"/>
      <c r="B6" s="9"/>
      <c r="C6" s="10">
        <v>1</v>
      </c>
      <c r="D6" s="10">
        <v>2</v>
      </c>
      <c r="E6" s="11">
        <v>3</v>
      </c>
      <c r="F6" s="11">
        <v>4</v>
      </c>
      <c r="G6" s="11">
        <v>5</v>
      </c>
      <c r="H6" s="10">
        <v>6</v>
      </c>
      <c r="I6" s="10">
        <v>7</v>
      </c>
      <c r="J6" s="10">
        <v>8</v>
      </c>
      <c r="K6" s="10">
        <v>9</v>
      </c>
      <c r="L6" s="10">
        <v>10</v>
      </c>
      <c r="M6" s="10">
        <v>11</v>
      </c>
      <c r="N6" s="10">
        <v>12</v>
      </c>
      <c r="O6" s="10">
        <v>13</v>
      </c>
      <c r="P6" s="10">
        <v>14</v>
      </c>
      <c r="Q6" s="11">
        <v>15</v>
      </c>
      <c r="R6" s="11">
        <v>16</v>
      </c>
    </row>
    <row r="7" spans="1:18" ht="13.5" customHeight="1">
      <c r="A7" s="12">
        <v>1</v>
      </c>
      <c r="B7" s="13" t="s">
        <v>39</v>
      </c>
      <c r="C7" s="14">
        <v>549</v>
      </c>
      <c r="D7" s="14">
        <v>156</v>
      </c>
      <c r="E7" s="14">
        <v>156</v>
      </c>
      <c r="F7" s="14">
        <v>0</v>
      </c>
      <c r="G7" s="14">
        <v>73</v>
      </c>
      <c r="H7" s="14">
        <v>123</v>
      </c>
      <c r="I7" s="14">
        <v>56</v>
      </c>
      <c r="J7" s="14">
        <v>284</v>
      </c>
      <c r="K7" s="14">
        <v>52</v>
      </c>
      <c r="L7" s="14">
        <v>0</v>
      </c>
      <c r="M7" s="14">
        <v>0</v>
      </c>
      <c r="N7" s="14">
        <v>512</v>
      </c>
      <c r="O7" s="14">
        <v>1387</v>
      </c>
      <c r="P7" s="14">
        <v>73</v>
      </c>
      <c r="Q7" s="14">
        <v>1706</v>
      </c>
      <c r="R7" s="14">
        <v>72562</v>
      </c>
    </row>
    <row r="8" spans="1:18" ht="13.5" customHeight="1">
      <c r="A8" s="15">
        <v>2</v>
      </c>
      <c r="B8" s="16" t="s">
        <v>26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13.5" customHeight="1">
      <c r="A9" s="12">
        <v>3</v>
      </c>
      <c r="B9" s="13" t="s">
        <v>73</v>
      </c>
      <c r="C9" s="14">
        <v>499</v>
      </c>
      <c r="D9" s="14">
        <v>2458</v>
      </c>
      <c r="E9" s="14">
        <v>230</v>
      </c>
      <c r="F9" s="14">
        <v>4958</v>
      </c>
      <c r="G9" s="14">
        <v>2</v>
      </c>
      <c r="H9" s="14">
        <v>301</v>
      </c>
      <c r="I9" s="14"/>
      <c r="J9" s="14">
        <v>767</v>
      </c>
      <c r="K9" s="14">
        <v>20</v>
      </c>
      <c r="L9" s="14">
        <v>1824</v>
      </c>
      <c r="M9" s="14"/>
      <c r="N9" s="14">
        <v>6</v>
      </c>
      <c r="O9" s="14">
        <v>300</v>
      </c>
      <c r="P9" s="14">
        <v>300</v>
      </c>
      <c r="Q9" s="14">
        <v>998</v>
      </c>
      <c r="R9" s="14">
        <v>19521</v>
      </c>
    </row>
    <row r="10" spans="1:18" ht="13.5" customHeight="1">
      <c r="A10" s="12">
        <v>4</v>
      </c>
      <c r="B10" s="13" t="s">
        <v>72</v>
      </c>
      <c r="C10" s="14">
        <v>215</v>
      </c>
      <c r="D10" s="14">
        <v>122</v>
      </c>
      <c r="E10" s="14">
        <v>122</v>
      </c>
      <c r="F10" s="14">
        <v>5748</v>
      </c>
      <c r="G10" s="14">
        <v>122</v>
      </c>
      <c r="H10" s="14">
        <v>213</v>
      </c>
      <c r="I10" s="14">
        <v>22</v>
      </c>
      <c r="J10" s="14">
        <v>0</v>
      </c>
      <c r="K10" s="14">
        <v>0</v>
      </c>
      <c r="L10" s="14">
        <v>3792</v>
      </c>
      <c r="M10" s="14">
        <v>0</v>
      </c>
      <c r="N10" s="14">
        <v>4</v>
      </c>
      <c r="O10" s="14">
        <v>426</v>
      </c>
      <c r="P10" s="14">
        <v>80</v>
      </c>
      <c r="Q10" s="14">
        <v>711</v>
      </c>
      <c r="R10" s="14">
        <v>6399</v>
      </c>
    </row>
    <row r="11" spans="1:18" ht="13.5" customHeight="1">
      <c r="A11" s="12">
        <v>5</v>
      </c>
      <c r="B11" s="13" t="s">
        <v>41</v>
      </c>
      <c r="C11" s="14">
        <v>537</v>
      </c>
      <c r="D11" s="14">
        <v>192</v>
      </c>
      <c r="E11" s="14">
        <v>192</v>
      </c>
      <c r="F11" s="14">
        <v>166</v>
      </c>
      <c r="G11" s="14">
        <v>76</v>
      </c>
      <c r="H11" s="14">
        <v>125</v>
      </c>
      <c r="I11" s="14">
        <v>50</v>
      </c>
      <c r="J11" s="14">
        <v>120</v>
      </c>
      <c r="K11" s="14">
        <v>35</v>
      </c>
      <c r="L11" s="14">
        <v>111</v>
      </c>
      <c r="M11" s="14">
        <v>87</v>
      </c>
      <c r="N11" s="14">
        <v>8</v>
      </c>
      <c r="O11" s="14">
        <v>507</v>
      </c>
      <c r="P11" s="14">
        <v>52</v>
      </c>
      <c r="Q11" s="14">
        <v>858</v>
      </c>
      <c r="R11" s="14">
        <v>6267</v>
      </c>
    </row>
    <row r="12" spans="1:18" ht="13.5" customHeight="1">
      <c r="A12" s="12">
        <v>6</v>
      </c>
      <c r="B12" s="13" t="s">
        <v>71</v>
      </c>
      <c r="C12" s="14">
        <v>130</v>
      </c>
      <c r="D12" s="14">
        <v>252</v>
      </c>
      <c r="E12" s="14">
        <v>126</v>
      </c>
      <c r="F12" s="14"/>
      <c r="G12" s="14">
        <v>126</v>
      </c>
      <c r="H12" s="14"/>
      <c r="I12" s="14"/>
      <c r="J12" s="14"/>
      <c r="K12" s="14"/>
      <c r="L12" s="14"/>
      <c r="M12" s="14"/>
      <c r="N12" s="14">
        <v>39</v>
      </c>
      <c r="O12" s="14">
        <v>390</v>
      </c>
      <c r="P12" s="14">
        <v>756</v>
      </c>
      <c r="Q12" s="14">
        <v>525</v>
      </c>
      <c r="R12" s="14">
        <v>417</v>
      </c>
    </row>
    <row r="13" spans="1:18" ht="13.5" customHeight="1">
      <c r="A13" s="12">
        <v>7</v>
      </c>
      <c r="B13" s="13" t="s">
        <v>35</v>
      </c>
      <c r="C13" s="18">
        <v>327</v>
      </c>
      <c r="D13" s="18">
        <v>164</v>
      </c>
      <c r="E13" s="18">
        <v>164</v>
      </c>
      <c r="F13" s="18">
        <v>642</v>
      </c>
      <c r="G13" s="18">
        <v>9</v>
      </c>
      <c r="H13" s="18">
        <v>195</v>
      </c>
      <c r="I13" s="18">
        <v>34</v>
      </c>
      <c r="J13" s="18">
        <v>1073</v>
      </c>
      <c r="K13" s="18">
        <v>95</v>
      </c>
      <c r="L13" s="18">
        <v>214</v>
      </c>
      <c r="M13" s="18">
        <v>0</v>
      </c>
      <c r="N13" s="18">
        <v>964</v>
      </c>
      <c r="O13" s="18">
        <v>327</v>
      </c>
      <c r="P13" s="18">
        <v>310</v>
      </c>
      <c r="Q13" s="18">
        <v>786</v>
      </c>
      <c r="R13" s="18">
        <v>27821</v>
      </c>
    </row>
    <row r="14" spans="1:18" ht="13.5" customHeight="1">
      <c r="A14" s="12">
        <v>8</v>
      </c>
      <c r="B14" s="13" t="s">
        <v>14</v>
      </c>
      <c r="C14" s="14">
        <v>391</v>
      </c>
      <c r="D14" s="14">
        <v>379</v>
      </c>
      <c r="E14" s="14">
        <v>155</v>
      </c>
      <c r="F14" s="14">
        <v>276</v>
      </c>
      <c r="G14" s="14">
        <v>402</v>
      </c>
      <c r="H14" s="14">
        <v>546</v>
      </c>
      <c r="I14" s="14">
        <v>72</v>
      </c>
      <c r="J14" s="14">
        <v>12655</v>
      </c>
      <c r="K14" s="14">
        <v>101</v>
      </c>
      <c r="L14" s="14">
        <v>9695</v>
      </c>
      <c r="M14" s="14">
        <v>92</v>
      </c>
      <c r="N14" s="14">
        <v>98</v>
      </c>
      <c r="O14" s="14">
        <v>391</v>
      </c>
      <c r="P14" s="14">
        <v>379</v>
      </c>
      <c r="Q14" s="14">
        <v>651</v>
      </c>
      <c r="R14" s="14">
        <v>621</v>
      </c>
    </row>
    <row r="15" spans="1:18" ht="13.5" customHeight="1">
      <c r="A15" s="12">
        <v>9</v>
      </c>
      <c r="B15" s="13" t="s">
        <v>27</v>
      </c>
      <c r="C15" s="14">
        <v>166</v>
      </c>
      <c r="D15" s="14">
        <v>211</v>
      </c>
      <c r="E15" s="14">
        <v>91</v>
      </c>
      <c r="F15" s="14">
        <v>603</v>
      </c>
      <c r="G15" s="14">
        <v>88</v>
      </c>
      <c r="H15" s="14">
        <v>357</v>
      </c>
      <c r="I15" s="14">
        <v>13</v>
      </c>
      <c r="J15" s="14">
        <v>384</v>
      </c>
      <c r="K15" s="14">
        <v>4</v>
      </c>
      <c r="L15" s="14">
        <v>363</v>
      </c>
      <c r="M15" s="14">
        <v>17</v>
      </c>
      <c r="N15" s="14">
        <v>99</v>
      </c>
      <c r="O15" s="14">
        <v>529</v>
      </c>
      <c r="P15" s="14">
        <v>261</v>
      </c>
      <c r="Q15" s="14">
        <v>533</v>
      </c>
      <c r="R15" s="14">
        <v>5028</v>
      </c>
    </row>
    <row r="16" spans="1:18" ht="13.5" customHeight="1">
      <c r="A16" s="12">
        <v>10</v>
      </c>
      <c r="B16" s="13" t="s">
        <v>28</v>
      </c>
      <c r="C16" s="14">
        <v>954</v>
      </c>
      <c r="D16" s="14">
        <v>438</v>
      </c>
      <c r="E16" s="14">
        <v>438</v>
      </c>
      <c r="F16" s="14">
        <v>246</v>
      </c>
      <c r="G16" s="14">
        <v>36</v>
      </c>
      <c r="H16" s="14">
        <v>356</v>
      </c>
      <c r="I16" s="14">
        <v>339</v>
      </c>
      <c r="J16" s="14">
        <v>36</v>
      </c>
      <c r="K16" s="14">
        <v>36</v>
      </c>
      <c r="L16" s="14">
        <v>36</v>
      </c>
      <c r="M16" s="14">
        <v>36</v>
      </c>
      <c r="N16" s="14">
        <v>10</v>
      </c>
      <c r="O16" s="14">
        <v>245</v>
      </c>
      <c r="P16" s="14">
        <v>438</v>
      </c>
      <c r="Q16" s="14">
        <v>954</v>
      </c>
      <c r="R16" s="14">
        <v>46428</v>
      </c>
    </row>
    <row r="17" spans="1:18" ht="13.5" customHeight="1">
      <c r="A17" s="12">
        <v>11</v>
      </c>
      <c r="B17" s="13" t="s">
        <v>24</v>
      </c>
      <c r="C17" s="14">
        <v>394</v>
      </c>
      <c r="D17" s="14">
        <v>126</v>
      </c>
      <c r="E17" s="14">
        <v>126</v>
      </c>
      <c r="F17" s="14"/>
      <c r="G17" s="14">
        <v>126</v>
      </c>
      <c r="H17" s="14">
        <v>72</v>
      </c>
      <c r="I17" s="14">
        <v>53</v>
      </c>
      <c r="J17" s="14">
        <v>0</v>
      </c>
      <c r="K17" s="14">
        <v>0</v>
      </c>
      <c r="L17" s="14">
        <v>0</v>
      </c>
      <c r="M17" s="14">
        <v>0</v>
      </c>
      <c r="N17" s="14">
        <v>369</v>
      </c>
      <c r="O17" s="14">
        <f>392+390+394</f>
        <v>1176</v>
      </c>
      <c r="P17" s="14">
        <v>2011</v>
      </c>
      <c r="Q17" s="14">
        <v>457</v>
      </c>
      <c r="R17" s="14">
        <f>17272+17129+3290</f>
        <v>37691</v>
      </c>
    </row>
    <row r="18" spans="1:18" ht="13.5" customHeight="1">
      <c r="A18" s="12">
        <v>12</v>
      </c>
      <c r="B18" s="13" t="s">
        <v>42</v>
      </c>
      <c r="C18" s="14">
        <v>2129</v>
      </c>
      <c r="D18" s="14">
        <v>1307</v>
      </c>
      <c r="E18" s="14">
        <v>108</v>
      </c>
      <c r="F18" s="14">
        <v>1018</v>
      </c>
      <c r="G18" s="14">
        <v>563</v>
      </c>
      <c r="H18" s="14">
        <v>171</v>
      </c>
      <c r="I18" s="14">
        <v>148</v>
      </c>
      <c r="J18" s="14">
        <v>182</v>
      </c>
      <c r="K18" s="14">
        <v>176</v>
      </c>
      <c r="L18" s="14">
        <v>146</v>
      </c>
      <c r="M18" s="14">
        <v>142</v>
      </c>
      <c r="N18" s="14">
        <v>88</v>
      </c>
      <c r="O18" s="14">
        <v>1198</v>
      </c>
      <c r="P18" s="14">
        <v>909</v>
      </c>
      <c r="Q18" s="14">
        <v>572</v>
      </c>
      <c r="R18" s="14">
        <v>12196</v>
      </c>
    </row>
    <row r="19" spans="1:18" ht="13.5" customHeight="1">
      <c r="A19" s="12">
        <v>13</v>
      </c>
      <c r="B19" s="13" t="s">
        <v>36</v>
      </c>
      <c r="C19" s="14">
        <v>243</v>
      </c>
      <c r="D19" s="14">
        <v>85</v>
      </c>
      <c r="E19" s="14">
        <v>60</v>
      </c>
      <c r="F19" s="14">
        <v>925</v>
      </c>
      <c r="G19" s="14">
        <v>27</v>
      </c>
      <c r="H19" s="14">
        <v>170</v>
      </c>
      <c r="I19" s="14">
        <v>156</v>
      </c>
      <c r="J19" s="14">
        <v>240</v>
      </c>
      <c r="K19" s="14">
        <v>210</v>
      </c>
      <c r="L19" s="14">
        <v>180</v>
      </c>
      <c r="M19" s="14">
        <v>164</v>
      </c>
      <c r="N19" s="14">
        <v>85</v>
      </c>
      <c r="O19" s="14">
        <v>30</v>
      </c>
      <c r="P19" s="14">
        <v>30</v>
      </c>
      <c r="Q19" s="14">
        <v>729</v>
      </c>
      <c r="R19" s="14">
        <v>2249</v>
      </c>
    </row>
    <row r="20" spans="1:18" ht="13.5" customHeight="1">
      <c r="A20" s="12">
        <v>14</v>
      </c>
      <c r="B20" s="13" t="s">
        <v>58</v>
      </c>
      <c r="C20" s="14">
        <v>411</v>
      </c>
      <c r="D20" s="14">
        <v>270</v>
      </c>
      <c r="E20" s="14">
        <v>180</v>
      </c>
      <c r="F20" s="14">
        <v>0</v>
      </c>
      <c r="G20" s="14">
        <v>96</v>
      </c>
      <c r="H20" s="14">
        <v>2293</v>
      </c>
      <c r="I20" s="14">
        <v>840</v>
      </c>
      <c r="J20" s="14">
        <v>1155</v>
      </c>
      <c r="K20" s="14">
        <v>723</v>
      </c>
      <c r="L20" s="14">
        <v>2116</v>
      </c>
      <c r="M20" s="14">
        <v>1656</v>
      </c>
      <c r="N20" s="14">
        <v>292</v>
      </c>
      <c r="O20" s="14">
        <v>20684</v>
      </c>
      <c r="P20" s="14">
        <v>209</v>
      </c>
      <c r="Q20" s="14">
        <v>1837</v>
      </c>
      <c r="R20" s="14">
        <v>65757</v>
      </c>
    </row>
    <row r="21" spans="1:18" ht="13.5" customHeight="1">
      <c r="A21" s="15">
        <v>15</v>
      </c>
      <c r="B21" s="16" t="s">
        <v>13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13.5" customHeight="1">
      <c r="A22" s="12">
        <v>16</v>
      </c>
      <c r="B22" s="13" t="s">
        <v>19</v>
      </c>
      <c r="C22" s="7">
        <v>643</v>
      </c>
      <c r="D22" s="7">
        <v>425</v>
      </c>
      <c r="E22" s="7" t="s">
        <v>114</v>
      </c>
      <c r="F22" s="7">
        <v>105</v>
      </c>
      <c r="G22" s="7">
        <v>15</v>
      </c>
      <c r="H22" s="7">
        <v>82</v>
      </c>
      <c r="I22" s="7">
        <v>69</v>
      </c>
      <c r="J22" s="7">
        <v>120</v>
      </c>
      <c r="K22" s="7">
        <v>115</v>
      </c>
      <c r="L22" s="7">
        <v>100</v>
      </c>
      <c r="M22" s="7">
        <v>87</v>
      </c>
      <c r="N22" s="7">
        <v>15</v>
      </c>
      <c r="O22" s="7">
        <v>643</v>
      </c>
      <c r="P22" s="7">
        <v>318</v>
      </c>
      <c r="Q22" s="7">
        <v>744</v>
      </c>
      <c r="R22" s="7">
        <v>22320</v>
      </c>
    </row>
    <row r="23" spans="1:18" ht="13.5" customHeight="1">
      <c r="A23" s="12">
        <v>17</v>
      </c>
      <c r="B23" s="13" t="s">
        <v>18</v>
      </c>
      <c r="C23" s="14">
        <v>315</v>
      </c>
      <c r="D23" s="14">
        <v>71</v>
      </c>
      <c r="E23" s="14" t="s">
        <v>102</v>
      </c>
      <c r="F23" s="14">
        <v>367</v>
      </c>
      <c r="G23" s="14">
        <v>8</v>
      </c>
      <c r="H23" s="14">
        <v>416</v>
      </c>
      <c r="I23" s="14">
        <v>84</v>
      </c>
      <c r="J23" s="14">
        <v>460</v>
      </c>
      <c r="K23" s="14">
        <v>32</v>
      </c>
      <c r="L23" s="14">
        <v>460</v>
      </c>
      <c r="M23" s="14">
        <v>32</v>
      </c>
      <c r="N23" s="14">
        <v>30</v>
      </c>
      <c r="O23" s="14">
        <v>3283</v>
      </c>
      <c r="P23" s="14">
        <v>213</v>
      </c>
      <c r="Q23" s="14">
        <v>72</v>
      </c>
      <c r="R23" s="14">
        <v>404</v>
      </c>
    </row>
    <row r="24" spans="1:18" ht="13.5" customHeight="1">
      <c r="A24" s="12">
        <v>18</v>
      </c>
      <c r="B24" s="9" t="s">
        <v>59</v>
      </c>
      <c r="C24" s="14">
        <v>288</v>
      </c>
      <c r="D24" s="14">
        <v>112</v>
      </c>
      <c r="E24" s="14">
        <v>7</v>
      </c>
      <c r="F24" s="14">
        <v>11</v>
      </c>
      <c r="G24" s="14">
        <v>112</v>
      </c>
      <c r="H24" s="14">
        <v>260</v>
      </c>
      <c r="I24" s="14">
        <v>260</v>
      </c>
      <c r="J24" s="14">
        <v>211</v>
      </c>
      <c r="K24" s="14">
        <v>211</v>
      </c>
      <c r="L24" s="14">
        <v>211</v>
      </c>
      <c r="M24" s="14">
        <v>211</v>
      </c>
      <c r="N24" s="14">
        <v>3</v>
      </c>
      <c r="O24" s="14">
        <v>250</v>
      </c>
      <c r="P24" s="14">
        <v>47</v>
      </c>
      <c r="Q24" s="14">
        <v>257</v>
      </c>
      <c r="R24" s="14">
        <v>559</v>
      </c>
    </row>
    <row r="25" spans="1:18" ht="13.5" customHeight="1">
      <c r="A25" s="12">
        <v>19</v>
      </c>
      <c r="B25" s="13" t="s">
        <v>25</v>
      </c>
      <c r="C25" s="19">
        <v>471</v>
      </c>
      <c r="D25" s="20">
        <v>171</v>
      </c>
      <c r="E25" s="20">
        <v>79</v>
      </c>
      <c r="F25" s="20">
        <v>625</v>
      </c>
      <c r="G25" s="20">
        <v>192</v>
      </c>
      <c r="H25" s="20">
        <v>628</v>
      </c>
      <c r="I25" s="20">
        <v>192</v>
      </c>
      <c r="J25" s="20">
        <v>470</v>
      </c>
      <c r="K25" s="20">
        <v>162</v>
      </c>
      <c r="L25" s="20">
        <v>1459</v>
      </c>
      <c r="M25" s="20">
        <v>273</v>
      </c>
      <c r="N25" s="20">
        <v>39</v>
      </c>
      <c r="O25" s="20">
        <v>1355</v>
      </c>
      <c r="P25" s="20">
        <v>171</v>
      </c>
      <c r="Q25" s="20">
        <v>471</v>
      </c>
      <c r="R25" s="20">
        <v>5361</v>
      </c>
    </row>
    <row r="26" spans="1:18" ht="13.5" customHeight="1">
      <c r="A26" s="15">
        <v>20</v>
      </c>
      <c r="B26" s="13" t="s">
        <v>32</v>
      </c>
      <c r="C26" s="14">
        <v>507</v>
      </c>
      <c r="D26" s="14">
        <v>288</v>
      </c>
      <c r="E26" s="14">
        <v>144</v>
      </c>
      <c r="F26" s="14">
        <v>335</v>
      </c>
      <c r="G26" s="14">
        <v>144</v>
      </c>
      <c r="H26" s="14"/>
      <c r="I26" s="14"/>
      <c r="J26" s="14"/>
      <c r="K26" s="14"/>
      <c r="L26" s="14"/>
      <c r="M26" s="14"/>
      <c r="N26" s="14">
        <v>1</v>
      </c>
      <c r="O26" s="14">
        <v>80</v>
      </c>
      <c r="P26" s="14"/>
      <c r="Q26" s="14">
        <v>16</v>
      </c>
      <c r="R26" s="14">
        <v>80</v>
      </c>
    </row>
    <row r="27" spans="1:18" ht="13.5" customHeight="1">
      <c r="A27" s="12">
        <v>21</v>
      </c>
      <c r="B27" s="13" t="s">
        <v>20</v>
      </c>
      <c r="C27" s="14">
        <v>1887</v>
      </c>
      <c r="D27" s="14">
        <v>349</v>
      </c>
      <c r="E27" s="14">
        <v>349</v>
      </c>
      <c r="F27" s="14">
        <v>168</v>
      </c>
      <c r="G27" s="14" t="s">
        <v>104</v>
      </c>
      <c r="H27" s="14" t="s">
        <v>104</v>
      </c>
      <c r="I27" s="14" t="s">
        <v>104</v>
      </c>
      <c r="J27" s="14"/>
      <c r="K27" s="14"/>
      <c r="L27" s="14" t="s">
        <v>104</v>
      </c>
      <c r="M27" s="14" t="s">
        <v>104</v>
      </c>
      <c r="N27" s="14" t="s">
        <v>104</v>
      </c>
      <c r="O27" s="14" t="s">
        <v>104</v>
      </c>
      <c r="P27" s="14" t="s">
        <v>104</v>
      </c>
      <c r="Q27" s="14">
        <v>2072</v>
      </c>
      <c r="R27" s="14">
        <v>5661</v>
      </c>
    </row>
    <row r="28" spans="1:18" ht="13.5" customHeight="1">
      <c r="A28" s="12">
        <v>22</v>
      </c>
      <c r="B28" s="13" t="s">
        <v>70</v>
      </c>
      <c r="C28" s="14">
        <v>391</v>
      </c>
      <c r="D28" s="14">
        <v>195</v>
      </c>
      <c r="E28" s="14">
        <v>195</v>
      </c>
      <c r="F28" s="14">
        <v>25</v>
      </c>
      <c r="G28" s="14">
        <v>19</v>
      </c>
      <c r="H28" s="14"/>
      <c r="I28" s="14"/>
      <c r="J28" s="14"/>
      <c r="K28" s="14"/>
      <c r="L28" s="14">
        <v>0</v>
      </c>
      <c r="M28" s="14">
        <v>0</v>
      </c>
      <c r="N28" s="14">
        <v>36</v>
      </c>
      <c r="O28" s="14">
        <v>778</v>
      </c>
      <c r="P28" s="14">
        <v>125</v>
      </c>
      <c r="Q28" s="14">
        <v>1431</v>
      </c>
      <c r="R28" s="14">
        <v>9694</v>
      </c>
    </row>
    <row r="29" spans="1:18" ht="13.5" customHeight="1">
      <c r="A29" s="12">
        <v>23</v>
      </c>
      <c r="B29" s="13" t="s">
        <v>6</v>
      </c>
      <c r="C29" s="14">
        <v>260</v>
      </c>
      <c r="D29" s="14">
        <v>116</v>
      </c>
      <c r="E29" s="14">
        <v>0</v>
      </c>
      <c r="F29" s="14">
        <v>0</v>
      </c>
      <c r="G29" s="14">
        <v>0</v>
      </c>
      <c r="H29" s="14">
        <v>215</v>
      </c>
      <c r="I29" s="14">
        <v>197</v>
      </c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13.5" customHeight="1">
      <c r="A30" s="12">
        <v>24</v>
      </c>
      <c r="B30" s="13" t="s">
        <v>11</v>
      </c>
      <c r="C30" s="14">
        <v>1519</v>
      </c>
      <c r="D30" s="14">
        <v>170</v>
      </c>
      <c r="E30" s="14">
        <v>786</v>
      </c>
      <c r="F30" s="14">
        <v>187</v>
      </c>
      <c r="G30" s="14">
        <v>697</v>
      </c>
      <c r="H30" s="14">
        <v>37</v>
      </c>
      <c r="I30" s="14">
        <v>22</v>
      </c>
      <c r="J30" s="14">
        <v>200</v>
      </c>
      <c r="K30" s="14">
        <v>36</v>
      </c>
      <c r="L30" s="14">
        <v>408</v>
      </c>
      <c r="M30" s="14">
        <v>80</v>
      </c>
      <c r="N30" s="14">
        <v>71</v>
      </c>
      <c r="O30" s="14">
        <v>1307</v>
      </c>
      <c r="P30" s="14">
        <v>786</v>
      </c>
      <c r="Q30" s="14">
        <v>681</v>
      </c>
      <c r="R30" s="14">
        <v>2014</v>
      </c>
    </row>
    <row r="31" spans="1:18" ht="13.5" customHeight="1">
      <c r="A31" s="12">
        <v>25</v>
      </c>
      <c r="B31" s="13" t="s">
        <v>57</v>
      </c>
      <c r="C31" s="14">
        <v>1845</v>
      </c>
      <c r="D31" s="14">
        <v>1770</v>
      </c>
      <c r="E31" s="14">
        <v>263</v>
      </c>
      <c r="F31" s="14">
        <v>4006</v>
      </c>
      <c r="G31" s="14">
        <v>450</v>
      </c>
      <c r="H31" s="14">
        <v>854</v>
      </c>
      <c r="I31" s="14">
        <v>36</v>
      </c>
      <c r="J31" s="14">
        <v>3046</v>
      </c>
      <c r="K31" s="14">
        <v>12</v>
      </c>
      <c r="L31" s="14">
        <v>2932</v>
      </c>
      <c r="M31" s="14">
        <v>24</v>
      </c>
      <c r="N31" s="14">
        <v>1648</v>
      </c>
      <c r="O31" s="14">
        <v>5040</v>
      </c>
      <c r="P31" s="14">
        <v>5066</v>
      </c>
      <c r="Q31" s="14">
        <v>552</v>
      </c>
      <c r="R31" s="14">
        <v>7947</v>
      </c>
    </row>
    <row r="32" spans="1:18" ht="13.5" customHeight="1">
      <c r="A32" s="12">
        <v>26</v>
      </c>
      <c r="B32" s="13" t="s">
        <v>113</v>
      </c>
      <c r="C32" s="14">
        <v>468</v>
      </c>
      <c r="D32" s="14">
        <v>477</v>
      </c>
      <c r="E32" s="14">
        <v>223</v>
      </c>
      <c r="F32" s="14">
        <v>382</v>
      </c>
      <c r="G32" s="14">
        <v>425</v>
      </c>
      <c r="H32" s="14">
        <v>110</v>
      </c>
      <c r="I32" s="14">
        <v>106</v>
      </c>
      <c r="J32" s="14">
        <v>859</v>
      </c>
      <c r="K32" s="14">
        <v>833</v>
      </c>
      <c r="L32" s="14">
        <v>545</v>
      </c>
      <c r="M32" s="14">
        <v>545</v>
      </c>
      <c r="N32" s="14">
        <v>173</v>
      </c>
      <c r="O32" s="14">
        <v>10803</v>
      </c>
      <c r="P32" s="14">
        <v>892</v>
      </c>
      <c r="Q32" s="14">
        <v>4688</v>
      </c>
      <c r="R32" s="14">
        <v>56283</v>
      </c>
    </row>
    <row r="33" spans="1:18" ht="13.5" customHeight="1">
      <c r="A33" s="12">
        <v>27</v>
      </c>
      <c r="B33" s="13" t="s">
        <v>37</v>
      </c>
      <c r="C33" s="14">
        <v>928</v>
      </c>
      <c r="D33" s="14">
        <v>276</v>
      </c>
      <c r="E33" s="14">
        <v>276</v>
      </c>
      <c r="F33" s="14">
        <v>0</v>
      </c>
      <c r="G33" s="14">
        <v>928</v>
      </c>
      <c r="H33" s="14">
        <v>556</v>
      </c>
      <c r="I33" s="14">
        <v>280</v>
      </c>
      <c r="J33" s="14">
        <v>995</v>
      </c>
      <c r="K33" s="14">
        <v>786</v>
      </c>
      <c r="L33" s="14">
        <v>797</v>
      </c>
      <c r="M33" s="14">
        <v>675</v>
      </c>
      <c r="N33" s="14">
        <v>56</v>
      </c>
      <c r="O33" s="14">
        <v>928</v>
      </c>
      <c r="P33" s="14">
        <v>928</v>
      </c>
      <c r="Q33" s="14">
        <v>928</v>
      </c>
      <c r="R33" s="14">
        <v>6399</v>
      </c>
    </row>
    <row r="34" spans="1:18" ht="13.5" customHeight="1">
      <c r="A34" s="12">
        <v>28</v>
      </c>
      <c r="B34" s="9" t="s">
        <v>60</v>
      </c>
      <c r="C34" s="14">
        <v>444</v>
      </c>
      <c r="D34" s="14">
        <v>210</v>
      </c>
      <c r="E34" s="14">
        <v>210</v>
      </c>
      <c r="F34" s="14">
        <v>242</v>
      </c>
      <c r="G34" s="14">
        <v>169</v>
      </c>
      <c r="H34" s="14">
        <v>612</v>
      </c>
      <c r="I34" s="14">
        <v>77</v>
      </c>
      <c r="J34" s="14">
        <v>768</v>
      </c>
      <c r="K34" s="14">
        <v>277</v>
      </c>
      <c r="L34" s="14">
        <v>277</v>
      </c>
      <c r="M34" s="14">
        <v>298</v>
      </c>
      <c r="N34" s="14">
        <v>818</v>
      </c>
      <c r="O34" s="14">
        <v>888</v>
      </c>
      <c r="P34" s="14">
        <v>416</v>
      </c>
      <c r="Q34" s="14">
        <v>532</v>
      </c>
      <c r="R34" s="14">
        <v>846</v>
      </c>
    </row>
    <row r="35" spans="1:18" ht="13.5" customHeight="1">
      <c r="A35" s="12">
        <v>29</v>
      </c>
      <c r="B35" s="13" t="s">
        <v>5</v>
      </c>
      <c r="C35" s="14">
        <v>338</v>
      </c>
      <c r="D35" s="14">
        <v>1457</v>
      </c>
      <c r="E35" s="14">
        <v>644</v>
      </c>
      <c r="F35" s="14">
        <v>1841</v>
      </c>
      <c r="G35" s="14">
        <v>0</v>
      </c>
      <c r="H35" s="14">
        <v>74</v>
      </c>
      <c r="I35" s="14">
        <v>50</v>
      </c>
      <c r="J35" s="14">
        <v>0</v>
      </c>
      <c r="K35" s="14">
        <v>0</v>
      </c>
      <c r="L35" s="14">
        <v>0</v>
      </c>
      <c r="M35" s="14">
        <v>0</v>
      </c>
      <c r="N35" s="14">
        <v>51</v>
      </c>
      <c r="O35" s="14">
        <v>1350</v>
      </c>
      <c r="P35" s="14">
        <v>5828</v>
      </c>
      <c r="Q35" s="14">
        <v>1278</v>
      </c>
      <c r="R35" s="14">
        <v>1364</v>
      </c>
    </row>
    <row r="36" spans="1:18" ht="13.5" customHeight="1">
      <c r="A36" s="12">
        <v>30</v>
      </c>
      <c r="B36" s="16" t="s">
        <v>16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 ht="13.5" customHeight="1">
      <c r="A37" s="12">
        <v>31</v>
      </c>
      <c r="B37" s="16" t="s">
        <v>40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8" ht="13.5" customHeight="1">
      <c r="A38" s="12">
        <v>32</v>
      </c>
      <c r="B38" s="13" t="s">
        <v>21</v>
      </c>
      <c r="C38" s="14">
        <v>243</v>
      </c>
      <c r="D38" s="14">
        <v>97</v>
      </c>
      <c r="E38" s="14">
        <v>70</v>
      </c>
      <c r="F38" s="14">
        <v>291</v>
      </c>
      <c r="G38" s="14">
        <v>0</v>
      </c>
      <c r="H38" s="14">
        <v>85</v>
      </c>
      <c r="I38" s="14">
        <v>64</v>
      </c>
      <c r="J38" s="14">
        <v>245</v>
      </c>
      <c r="K38" s="14"/>
      <c r="L38" s="14"/>
      <c r="M38" s="14"/>
      <c r="N38" s="14"/>
      <c r="O38" s="14"/>
      <c r="P38" s="14"/>
      <c r="Q38" s="14">
        <v>647</v>
      </c>
      <c r="R38" s="14">
        <v>343</v>
      </c>
    </row>
    <row r="39" spans="1:18" ht="13.5" customHeight="1">
      <c r="A39" s="12">
        <v>33</v>
      </c>
      <c r="B39" s="9" t="s">
        <v>61</v>
      </c>
      <c r="C39" s="14">
        <v>332</v>
      </c>
      <c r="D39" s="14">
        <v>566</v>
      </c>
      <c r="E39" s="14">
        <v>116</v>
      </c>
      <c r="F39" s="14">
        <v>189</v>
      </c>
      <c r="G39" s="14">
        <v>167</v>
      </c>
      <c r="H39" s="14">
        <v>181</v>
      </c>
      <c r="I39" s="14">
        <v>174</v>
      </c>
      <c r="J39" s="14">
        <v>100</v>
      </c>
      <c r="K39" s="14">
        <v>0</v>
      </c>
      <c r="L39" s="14">
        <v>159</v>
      </c>
      <c r="M39" s="14">
        <v>0</v>
      </c>
      <c r="N39" s="14">
        <v>43</v>
      </c>
      <c r="O39" s="14">
        <v>356</v>
      </c>
      <c r="P39" s="14">
        <v>420</v>
      </c>
      <c r="Q39" s="14">
        <v>633</v>
      </c>
      <c r="R39" s="14">
        <v>4607</v>
      </c>
    </row>
    <row r="40" spans="1:18" ht="13.5" customHeight="1">
      <c r="A40" s="12">
        <v>34</v>
      </c>
      <c r="B40" s="13" t="s">
        <v>22</v>
      </c>
      <c r="C40" s="14">
        <v>267</v>
      </c>
      <c r="D40" s="14">
        <v>682</v>
      </c>
      <c r="E40" s="14">
        <v>140</v>
      </c>
      <c r="F40" s="14">
        <v>82</v>
      </c>
      <c r="G40" s="14">
        <v>104</v>
      </c>
      <c r="H40" s="14">
        <v>4439</v>
      </c>
      <c r="I40" s="14">
        <v>138</v>
      </c>
      <c r="J40" s="14">
        <v>1252</v>
      </c>
      <c r="K40" s="14">
        <v>444</v>
      </c>
      <c r="L40" s="14">
        <v>3288</v>
      </c>
      <c r="M40" s="14">
        <v>501</v>
      </c>
      <c r="N40" s="14">
        <v>40</v>
      </c>
      <c r="O40" s="14">
        <v>798</v>
      </c>
      <c r="P40" s="14">
        <v>2040</v>
      </c>
      <c r="Q40" s="14">
        <v>498</v>
      </c>
      <c r="R40" s="14">
        <v>12209</v>
      </c>
    </row>
    <row r="41" spans="1:18" ht="13.5" customHeight="1">
      <c r="A41" s="12">
        <v>35</v>
      </c>
      <c r="B41" s="9" t="s">
        <v>62</v>
      </c>
      <c r="C41" s="14">
        <v>434</v>
      </c>
      <c r="D41" s="14">
        <v>2879</v>
      </c>
      <c r="E41" s="14">
        <v>164</v>
      </c>
      <c r="F41" s="14">
        <v>174</v>
      </c>
      <c r="G41" s="14">
        <v>7</v>
      </c>
      <c r="H41" s="14">
        <v>389</v>
      </c>
      <c r="I41" s="14">
        <v>245</v>
      </c>
      <c r="J41" s="14">
        <v>737</v>
      </c>
      <c r="K41" s="14">
        <v>194</v>
      </c>
      <c r="L41" s="14">
        <v>877</v>
      </c>
      <c r="M41" s="14">
        <v>215</v>
      </c>
      <c r="N41" s="14">
        <v>348</v>
      </c>
      <c r="O41" s="14">
        <v>868</v>
      </c>
      <c r="P41" s="14">
        <v>5744</v>
      </c>
      <c r="Q41" s="14">
        <v>857</v>
      </c>
      <c r="R41" s="14">
        <v>2412</v>
      </c>
    </row>
    <row r="42" spans="1:18" ht="13.5" customHeight="1">
      <c r="A42" s="12">
        <v>36</v>
      </c>
      <c r="B42" s="13" t="s">
        <v>3</v>
      </c>
      <c r="C42" s="14">
        <v>471</v>
      </c>
      <c r="D42" s="14">
        <v>210</v>
      </c>
      <c r="E42" s="14">
        <v>210</v>
      </c>
      <c r="F42" s="14">
        <v>5</v>
      </c>
      <c r="G42" s="14">
        <v>397</v>
      </c>
      <c r="H42" s="14">
        <v>879</v>
      </c>
      <c r="I42" s="14">
        <v>22</v>
      </c>
      <c r="J42" s="14">
        <v>170</v>
      </c>
      <c r="K42" s="14">
        <v>0</v>
      </c>
      <c r="L42" s="14">
        <v>432</v>
      </c>
      <c r="M42" s="14">
        <v>0</v>
      </c>
      <c r="N42" s="14">
        <v>1328</v>
      </c>
      <c r="O42" s="14">
        <v>42</v>
      </c>
      <c r="P42" s="14">
        <v>0</v>
      </c>
      <c r="Q42" s="14">
        <v>1617</v>
      </c>
      <c r="R42" s="14">
        <v>19221</v>
      </c>
    </row>
    <row r="43" spans="1:18" ht="13.5" customHeight="1">
      <c r="A43" s="12">
        <v>37</v>
      </c>
      <c r="B43" s="16" t="s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1:18" ht="13.5" customHeight="1">
      <c r="A44" s="12">
        <v>38</v>
      </c>
      <c r="B44" s="13" t="s">
        <v>7</v>
      </c>
      <c r="C44" s="14">
        <v>537</v>
      </c>
      <c r="D44" s="14">
        <v>229</v>
      </c>
      <c r="E44" s="14">
        <v>229</v>
      </c>
      <c r="F44" s="14">
        <v>272</v>
      </c>
      <c r="G44" s="14">
        <v>15</v>
      </c>
      <c r="H44" s="14">
        <v>1602</v>
      </c>
      <c r="I44" s="14">
        <v>60</v>
      </c>
      <c r="J44" s="14">
        <v>1610</v>
      </c>
      <c r="K44" s="14">
        <v>60</v>
      </c>
      <c r="L44" s="14">
        <v>1607</v>
      </c>
      <c r="M44" s="14">
        <v>60</v>
      </c>
      <c r="N44" s="14">
        <v>32</v>
      </c>
      <c r="O44" s="14">
        <v>1671</v>
      </c>
      <c r="P44" s="14">
        <v>717</v>
      </c>
      <c r="Q44" s="14">
        <v>1614</v>
      </c>
      <c r="R44" s="14">
        <v>19383</v>
      </c>
    </row>
    <row r="45" spans="1:18" ht="13.5" customHeight="1">
      <c r="A45" s="12">
        <v>39</v>
      </c>
      <c r="B45" s="16" t="s">
        <v>10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18" ht="13.5" customHeight="1">
      <c r="A46" s="12">
        <v>40</v>
      </c>
      <c r="B46" s="13" t="s">
        <v>8</v>
      </c>
      <c r="C46" s="14">
        <v>297</v>
      </c>
      <c r="D46" s="14">
        <v>146</v>
      </c>
      <c r="E46" s="14">
        <v>120</v>
      </c>
      <c r="F46" s="14">
        <v>50</v>
      </c>
      <c r="G46" s="14">
        <v>35</v>
      </c>
      <c r="H46" s="14">
        <v>594</v>
      </c>
      <c r="I46" s="14">
        <v>47</v>
      </c>
      <c r="J46" s="14">
        <v>711</v>
      </c>
      <c r="K46" s="14">
        <v>53</v>
      </c>
      <c r="L46" s="14">
        <v>728</v>
      </c>
      <c r="M46" s="14">
        <v>68</v>
      </c>
      <c r="N46" s="14">
        <v>43</v>
      </c>
      <c r="O46" s="14">
        <v>1356</v>
      </c>
      <c r="P46" s="14">
        <v>992</v>
      </c>
      <c r="Q46" s="14">
        <v>495</v>
      </c>
      <c r="R46" s="14">
        <v>1346</v>
      </c>
    </row>
    <row r="47" spans="1:18" ht="13.5" customHeight="1">
      <c r="A47" s="12">
        <v>41</v>
      </c>
      <c r="B47" s="13" t="s">
        <v>17</v>
      </c>
      <c r="C47" s="14">
        <v>170</v>
      </c>
      <c r="D47" s="14">
        <v>31</v>
      </c>
      <c r="E47" s="14">
        <v>146</v>
      </c>
      <c r="F47" s="14">
        <v>255</v>
      </c>
      <c r="G47" s="14">
        <v>62</v>
      </c>
      <c r="H47" s="14">
        <v>159</v>
      </c>
      <c r="I47" s="14">
        <v>46</v>
      </c>
      <c r="J47" s="14">
        <v>626</v>
      </c>
      <c r="K47" s="14">
        <v>20</v>
      </c>
      <c r="L47" s="14">
        <v>1.353</v>
      </c>
      <c r="M47" s="14"/>
      <c r="N47" s="14">
        <v>7</v>
      </c>
      <c r="O47" s="14">
        <v>297</v>
      </c>
      <c r="P47" s="14">
        <v>31</v>
      </c>
      <c r="Q47" s="14">
        <v>925</v>
      </c>
      <c r="R47" s="14">
        <v>9.893</v>
      </c>
    </row>
    <row r="48" spans="1:18" ht="13.5" customHeight="1">
      <c r="A48" s="12">
        <v>42</v>
      </c>
      <c r="B48" s="13" t="s">
        <v>63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1:18" ht="13.5" customHeight="1">
      <c r="A49" s="12">
        <v>43</v>
      </c>
      <c r="B49" s="13" t="s">
        <v>15</v>
      </c>
      <c r="C49" s="14">
        <v>8298</v>
      </c>
      <c r="D49" s="14">
        <v>501</v>
      </c>
      <c r="E49" s="14">
        <v>112</v>
      </c>
      <c r="F49" s="14">
        <v>205</v>
      </c>
      <c r="G49" s="14">
        <v>112</v>
      </c>
      <c r="H49" s="14">
        <v>460</v>
      </c>
      <c r="I49" s="14">
        <v>425</v>
      </c>
      <c r="J49" s="14">
        <v>360</v>
      </c>
      <c r="K49" s="14">
        <v>360</v>
      </c>
      <c r="L49" s="14">
        <v>360</v>
      </c>
      <c r="M49" s="14">
        <v>360</v>
      </c>
      <c r="N49" s="14">
        <v>40</v>
      </c>
      <c r="O49" s="14">
        <v>15160</v>
      </c>
      <c r="P49" s="14">
        <v>448</v>
      </c>
      <c r="Q49" s="14">
        <v>1277</v>
      </c>
      <c r="R49" s="14">
        <v>2124</v>
      </c>
    </row>
    <row r="50" spans="1:18" ht="13.5" customHeight="1">
      <c r="A50" s="12">
        <v>44</v>
      </c>
      <c r="B50" s="13" t="s">
        <v>121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1:18" ht="13.5" customHeight="1">
      <c r="A51" s="12">
        <v>45</v>
      </c>
      <c r="B51" s="13" t="s">
        <v>122</v>
      </c>
      <c r="C51" s="14">
        <v>488</v>
      </c>
      <c r="D51" s="14">
        <v>1800</v>
      </c>
      <c r="E51" s="14">
        <v>226</v>
      </c>
      <c r="F51" s="14">
        <v>223</v>
      </c>
      <c r="G51" s="14">
        <v>42</v>
      </c>
      <c r="H51" s="14">
        <v>72</v>
      </c>
      <c r="I51" s="14">
        <v>72</v>
      </c>
      <c r="J51" s="14">
        <v>108</v>
      </c>
      <c r="K51" s="14">
        <v>108</v>
      </c>
      <c r="L51" s="14">
        <v>223</v>
      </c>
      <c r="M51" s="14">
        <v>223</v>
      </c>
      <c r="N51" s="14">
        <v>5</v>
      </c>
      <c r="O51" s="14">
        <v>820</v>
      </c>
      <c r="P51" s="14">
        <v>7200</v>
      </c>
      <c r="Q51" s="14">
        <v>2701</v>
      </c>
      <c r="R51" s="14">
        <v>44211</v>
      </c>
    </row>
    <row r="52" spans="1:18" ht="13.5" customHeight="1">
      <c r="A52" s="12">
        <v>46</v>
      </c>
      <c r="B52" s="16" t="s">
        <v>123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1:18" ht="13.5" customHeight="1">
      <c r="A53" s="12">
        <v>47</v>
      </c>
      <c r="B53" s="16" t="s">
        <v>64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1:18" ht="13.5" customHeight="1">
      <c r="A54" s="12">
        <v>48</v>
      </c>
      <c r="B54" s="13" t="s">
        <v>125</v>
      </c>
      <c r="C54" s="14">
        <v>292</v>
      </c>
      <c r="D54" s="14">
        <v>365</v>
      </c>
      <c r="E54" s="14">
        <v>141</v>
      </c>
      <c r="F54" s="14"/>
      <c r="G54" s="14">
        <v>18</v>
      </c>
      <c r="H54" s="14">
        <v>0</v>
      </c>
      <c r="I54" s="14">
        <v>0</v>
      </c>
      <c r="J54" s="14">
        <v>185</v>
      </c>
      <c r="K54" s="14">
        <v>180</v>
      </c>
      <c r="L54" s="14">
        <v>0</v>
      </c>
      <c r="M54" s="14">
        <v>0</v>
      </c>
      <c r="N54" s="14">
        <v>10</v>
      </c>
      <c r="O54" s="14">
        <v>292</v>
      </c>
      <c r="P54" s="14">
        <v>141</v>
      </c>
      <c r="Q54" s="14">
        <v>568</v>
      </c>
      <c r="R54" s="14">
        <v>11230</v>
      </c>
    </row>
    <row r="55" spans="1:18" ht="13.5" customHeight="1">
      <c r="A55" s="12">
        <v>49</v>
      </c>
      <c r="B55" s="13" t="s">
        <v>103</v>
      </c>
      <c r="C55" s="14">
        <v>413</v>
      </c>
      <c r="D55" s="14">
        <v>2065</v>
      </c>
      <c r="E55" s="14">
        <v>106</v>
      </c>
      <c r="F55" s="14">
        <v>832</v>
      </c>
      <c r="G55" s="14">
        <v>399</v>
      </c>
      <c r="H55" s="14">
        <v>681</v>
      </c>
      <c r="I55" s="14">
        <v>222</v>
      </c>
      <c r="J55" s="14">
        <v>1644</v>
      </c>
      <c r="K55" s="14">
        <v>344</v>
      </c>
      <c r="L55" s="14">
        <v>1717</v>
      </c>
      <c r="M55" s="14">
        <v>256</v>
      </c>
      <c r="N55" s="14">
        <v>1592</v>
      </c>
      <c r="O55" s="14">
        <v>826</v>
      </c>
      <c r="P55" s="14">
        <v>394</v>
      </c>
      <c r="Q55" s="14">
        <v>1597</v>
      </c>
      <c r="R55" s="14">
        <v>49132</v>
      </c>
    </row>
    <row r="56" spans="1:18" ht="13.5" customHeight="1">
      <c r="A56" s="12">
        <v>50</v>
      </c>
      <c r="B56" s="9" t="s">
        <v>65</v>
      </c>
      <c r="C56" s="14">
        <v>508</v>
      </c>
      <c r="D56" s="14">
        <v>254</v>
      </c>
      <c r="E56" s="14">
        <v>57</v>
      </c>
      <c r="F56" s="14">
        <v>55</v>
      </c>
      <c r="G56" s="14" t="s">
        <v>100</v>
      </c>
      <c r="H56" s="14">
        <v>80</v>
      </c>
      <c r="I56" s="14">
        <v>28</v>
      </c>
      <c r="J56" s="14">
        <v>1158</v>
      </c>
      <c r="K56" s="14" t="s">
        <v>100</v>
      </c>
      <c r="L56" s="14">
        <v>891</v>
      </c>
      <c r="M56" s="14" t="s">
        <v>100</v>
      </c>
      <c r="N56" s="14">
        <v>33</v>
      </c>
      <c r="O56" s="14">
        <v>731</v>
      </c>
      <c r="P56" s="14">
        <v>372</v>
      </c>
      <c r="Q56" s="14">
        <v>1345</v>
      </c>
      <c r="R56" s="14">
        <v>25627</v>
      </c>
    </row>
    <row r="57" spans="1:18" ht="13.5" customHeight="1">
      <c r="A57" s="12">
        <v>51</v>
      </c>
      <c r="B57" s="13" t="s">
        <v>29</v>
      </c>
      <c r="C57" s="14">
        <v>380</v>
      </c>
      <c r="D57" s="14">
        <v>95</v>
      </c>
      <c r="E57" s="14">
        <v>95</v>
      </c>
      <c r="F57" s="14" t="s">
        <v>100</v>
      </c>
      <c r="G57" s="14">
        <v>27</v>
      </c>
      <c r="H57" s="14">
        <v>419</v>
      </c>
      <c r="I57" s="14">
        <v>391</v>
      </c>
      <c r="J57" s="14"/>
      <c r="K57" s="14"/>
      <c r="L57" s="14"/>
      <c r="M57" s="14"/>
      <c r="N57" s="14">
        <v>2</v>
      </c>
      <c r="O57" s="14">
        <v>215</v>
      </c>
      <c r="P57" s="14">
        <v>63</v>
      </c>
      <c r="Q57" s="14">
        <v>796</v>
      </c>
      <c r="R57" s="14">
        <v>5515</v>
      </c>
    </row>
    <row r="58" spans="1:18" ht="13.5" customHeight="1">
      <c r="A58" s="12">
        <v>52</v>
      </c>
      <c r="B58" s="13" t="s">
        <v>89</v>
      </c>
      <c r="C58" s="14">
        <v>565</v>
      </c>
      <c r="D58" s="14">
        <v>286</v>
      </c>
      <c r="E58" s="14">
        <v>286</v>
      </c>
      <c r="F58" s="14">
        <v>2979</v>
      </c>
      <c r="G58" s="14">
        <v>858</v>
      </c>
      <c r="H58" s="14">
        <v>170</v>
      </c>
      <c r="I58" s="14">
        <v>114</v>
      </c>
      <c r="J58" s="14">
        <v>169</v>
      </c>
      <c r="K58" s="14">
        <v>113</v>
      </c>
      <c r="L58" s="14">
        <v>429</v>
      </c>
      <c r="M58" s="14">
        <v>278</v>
      </c>
      <c r="N58" s="14">
        <v>16</v>
      </c>
      <c r="O58" s="14">
        <v>1993</v>
      </c>
      <c r="P58" s="14">
        <v>858</v>
      </c>
      <c r="Q58" s="14">
        <v>3055</v>
      </c>
      <c r="R58" s="14">
        <v>586</v>
      </c>
    </row>
    <row r="59" spans="1:18" ht="13.5" customHeight="1">
      <c r="A59" s="12">
        <v>53</v>
      </c>
      <c r="B59" s="16" t="s">
        <v>66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1:18" ht="13.5" customHeight="1">
      <c r="A60" s="12">
        <v>54</v>
      </c>
      <c r="B60" s="13" t="s">
        <v>9</v>
      </c>
      <c r="C60" s="14">
        <v>1379</v>
      </c>
      <c r="D60" s="14">
        <v>10000</v>
      </c>
      <c r="E60" s="14">
        <v>600</v>
      </c>
      <c r="F60" s="14">
        <v>290</v>
      </c>
      <c r="G60" s="14">
        <v>60</v>
      </c>
      <c r="H60" s="14">
        <v>521</v>
      </c>
      <c r="I60" s="14">
        <v>54</v>
      </c>
      <c r="J60" s="14">
        <v>2130</v>
      </c>
      <c r="K60" s="14">
        <v>25</v>
      </c>
      <c r="L60" s="14">
        <v>3000</v>
      </c>
      <c r="M60" s="14">
        <v>27</v>
      </c>
      <c r="N60" s="14">
        <v>4878</v>
      </c>
      <c r="O60" s="14">
        <v>13370</v>
      </c>
      <c r="P60" s="14">
        <v>20000</v>
      </c>
      <c r="Q60" s="14">
        <v>1379</v>
      </c>
      <c r="R60" s="14">
        <v>13920</v>
      </c>
    </row>
    <row r="61" spans="1:18" ht="13.5" customHeight="1">
      <c r="A61" s="12">
        <v>55</v>
      </c>
      <c r="B61" s="13" t="s">
        <v>12</v>
      </c>
      <c r="C61" s="14">
        <v>354</v>
      </c>
      <c r="D61" s="14">
        <v>938</v>
      </c>
      <c r="E61" s="14">
        <v>152</v>
      </c>
      <c r="F61" s="14">
        <v>281</v>
      </c>
      <c r="G61" s="14">
        <v>52</v>
      </c>
      <c r="H61" s="14">
        <f>683+645+541</f>
        <v>1869</v>
      </c>
      <c r="I61" s="14">
        <f>347+562+431</f>
        <v>1340</v>
      </c>
      <c r="J61" s="14">
        <f>1329+9234+6741</f>
        <v>17304</v>
      </c>
      <c r="K61" s="14">
        <f>249+376+275</f>
        <v>900</v>
      </c>
      <c r="L61" s="14">
        <f>416+1152+1376</f>
        <v>2944</v>
      </c>
      <c r="M61" s="14">
        <f>401+189+395</f>
        <v>985</v>
      </c>
      <c r="N61" s="14">
        <f>21+27+18</f>
        <v>66</v>
      </c>
      <c r="O61" s="14">
        <f>354+354+354</f>
        <v>1062</v>
      </c>
      <c r="P61" s="14">
        <f>541+876+671</f>
        <v>2088</v>
      </c>
      <c r="Q61" s="14">
        <f>354+365+387</f>
        <v>1106</v>
      </c>
      <c r="R61" s="14">
        <f>732+1061+938</f>
        <v>2731</v>
      </c>
    </row>
    <row r="62" spans="1:18" ht="13.5" customHeight="1">
      <c r="A62" s="12">
        <v>56</v>
      </c>
      <c r="B62" s="13" t="s">
        <v>30</v>
      </c>
      <c r="C62" s="14">
        <v>357</v>
      </c>
      <c r="D62" s="14">
        <v>169</v>
      </c>
      <c r="E62" s="14">
        <v>0</v>
      </c>
      <c r="F62" s="14">
        <v>507</v>
      </c>
      <c r="G62" s="14">
        <v>169</v>
      </c>
      <c r="H62" s="14">
        <v>170</v>
      </c>
      <c r="I62" s="14">
        <v>78</v>
      </c>
      <c r="J62" s="14">
        <v>357</v>
      </c>
      <c r="K62" s="14">
        <v>20</v>
      </c>
      <c r="L62" s="14">
        <v>312</v>
      </c>
      <c r="M62" s="14">
        <v>20</v>
      </c>
      <c r="N62" s="14">
        <v>27</v>
      </c>
      <c r="O62" s="14">
        <v>357</v>
      </c>
      <c r="P62" s="14">
        <v>169</v>
      </c>
      <c r="Q62" s="14">
        <v>79</v>
      </c>
      <c r="R62" s="14">
        <v>6152</v>
      </c>
    </row>
    <row r="63" spans="1:18" ht="13.5" customHeight="1">
      <c r="A63" s="12">
        <v>57</v>
      </c>
      <c r="B63" s="13" t="s">
        <v>23</v>
      </c>
      <c r="C63" s="21">
        <v>3267</v>
      </c>
      <c r="D63" s="21">
        <v>1292</v>
      </c>
      <c r="E63" s="21">
        <v>0</v>
      </c>
      <c r="F63" s="21">
        <v>3424</v>
      </c>
      <c r="G63" s="21">
        <v>473</v>
      </c>
      <c r="H63" s="21">
        <v>1812</v>
      </c>
      <c r="I63" s="21">
        <v>1633</v>
      </c>
      <c r="J63" s="21">
        <v>2133</v>
      </c>
      <c r="K63" s="21">
        <v>1422</v>
      </c>
      <c r="L63" s="21">
        <v>143</v>
      </c>
      <c r="M63" s="21">
        <v>4985</v>
      </c>
      <c r="N63" s="21">
        <v>456</v>
      </c>
      <c r="O63" s="21">
        <v>3506</v>
      </c>
      <c r="P63" s="21">
        <v>196</v>
      </c>
      <c r="Q63" s="21">
        <v>1163</v>
      </c>
      <c r="R63" s="21">
        <v>12787</v>
      </c>
    </row>
    <row r="64" spans="1:18" ht="13.5" customHeight="1">
      <c r="A64" s="12">
        <v>58</v>
      </c>
      <c r="B64" s="13" t="s">
        <v>91</v>
      </c>
      <c r="C64" s="14">
        <v>7513</v>
      </c>
      <c r="D64" s="14">
        <v>2735</v>
      </c>
      <c r="E64" s="14">
        <v>257</v>
      </c>
      <c r="F64" s="14">
        <v>1241</v>
      </c>
      <c r="G64" s="14">
        <v>156</v>
      </c>
      <c r="H64" s="14">
        <v>720</v>
      </c>
      <c r="I64" s="14">
        <v>28</v>
      </c>
      <c r="J64" s="14">
        <v>256</v>
      </c>
      <c r="K64" s="14">
        <v>10</v>
      </c>
      <c r="L64" s="14">
        <v>556</v>
      </c>
      <c r="M64" s="14">
        <v>7</v>
      </c>
      <c r="N64" s="14">
        <v>980</v>
      </c>
      <c r="O64" s="14">
        <v>2646</v>
      </c>
      <c r="P64" s="14">
        <v>1815</v>
      </c>
      <c r="Q64" s="14">
        <v>3532</v>
      </c>
      <c r="R64" s="14">
        <v>32271</v>
      </c>
    </row>
    <row r="65" spans="1:18" ht="13.5" customHeight="1">
      <c r="A65" s="12">
        <v>59</v>
      </c>
      <c r="B65" s="13" t="s">
        <v>34</v>
      </c>
      <c r="C65" s="14">
        <v>945</v>
      </c>
      <c r="D65" s="14">
        <v>373</v>
      </c>
      <c r="E65" s="14">
        <v>310</v>
      </c>
      <c r="F65" s="14">
        <v>419</v>
      </c>
      <c r="G65" s="14">
        <v>67</v>
      </c>
      <c r="H65" s="14">
        <v>107</v>
      </c>
      <c r="I65" s="14">
        <v>38</v>
      </c>
      <c r="J65" s="14">
        <v>24</v>
      </c>
      <c r="K65" s="14">
        <v>3</v>
      </c>
      <c r="L65" s="14"/>
      <c r="M65" s="14"/>
      <c r="N65" s="14">
        <v>135</v>
      </c>
      <c r="O65" s="14">
        <v>821</v>
      </c>
      <c r="P65" s="14">
        <v>127</v>
      </c>
      <c r="Q65" s="14">
        <v>962</v>
      </c>
      <c r="R65" s="14">
        <v>2762</v>
      </c>
    </row>
    <row r="66" spans="1:18" ht="13.5" customHeight="1">
      <c r="A66" s="12">
        <v>60</v>
      </c>
      <c r="B66" s="13" t="s">
        <v>67</v>
      </c>
      <c r="C66" s="14">
        <v>315</v>
      </c>
      <c r="D66" s="14">
        <v>71</v>
      </c>
      <c r="E66" s="14">
        <v>48</v>
      </c>
      <c r="F66" s="14">
        <v>367</v>
      </c>
      <c r="G66" s="14">
        <v>8</v>
      </c>
      <c r="H66" s="14">
        <v>416</v>
      </c>
      <c r="I66" s="14">
        <v>84</v>
      </c>
      <c r="J66" s="14">
        <v>406</v>
      </c>
      <c r="K66" s="14">
        <v>32</v>
      </c>
      <c r="L66" s="14">
        <v>406</v>
      </c>
      <c r="M66" s="14">
        <v>30</v>
      </c>
      <c r="N66" s="14">
        <v>0</v>
      </c>
      <c r="O66" s="14">
        <v>3283</v>
      </c>
      <c r="P66" s="14">
        <v>213</v>
      </c>
      <c r="Q66" s="14">
        <v>72</v>
      </c>
      <c r="R66" s="14">
        <v>404</v>
      </c>
    </row>
    <row r="67" spans="1:18" ht="13.5" customHeight="1">
      <c r="A67" s="12">
        <v>61</v>
      </c>
      <c r="B67" s="13" t="s">
        <v>33</v>
      </c>
      <c r="C67" s="14">
        <v>683</v>
      </c>
      <c r="D67" s="14">
        <v>214</v>
      </c>
      <c r="E67" s="14">
        <v>214</v>
      </c>
      <c r="F67" s="14">
        <v>642</v>
      </c>
      <c r="G67" s="14">
        <v>214</v>
      </c>
      <c r="H67" s="14">
        <v>200</v>
      </c>
      <c r="I67" s="14">
        <v>70</v>
      </c>
      <c r="J67" s="14">
        <v>40</v>
      </c>
      <c r="K67" s="14">
        <v>13</v>
      </c>
      <c r="L67" s="14">
        <v>40</v>
      </c>
      <c r="M67" s="14">
        <v>12</v>
      </c>
      <c r="N67" s="14">
        <v>2</v>
      </c>
      <c r="O67" s="14">
        <v>442</v>
      </c>
      <c r="P67" s="14">
        <v>214</v>
      </c>
      <c r="Q67" s="14">
        <v>682</v>
      </c>
      <c r="R67" s="14">
        <v>2049</v>
      </c>
    </row>
    <row r="68" spans="1:18" ht="13.5" customHeight="1">
      <c r="A68" s="12">
        <v>62</v>
      </c>
      <c r="B68" s="13" t="s">
        <v>68</v>
      </c>
      <c r="C68" s="14">
        <v>315</v>
      </c>
      <c r="D68" s="14">
        <v>245</v>
      </c>
      <c r="E68" s="14">
        <v>137</v>
      </c>
      <c r="F68" s="14">
        <v>1528</v>
      </c>
      <c r="G68" s="14">
        <v>30</v>
      </c>
      <c r="H68" s="14">
        <v>92</v>
      </c>
      <c r="I68" s="14">
        <v>27</v>
      </c>
      <c r="J68" s="14">
        <v>87</v>
      </c>
      <c r="K68" s="14">
        <v>70</v>
      </c>
      <c r="L68" s="14">
        <v>0</v>
      </c>
      <c r="M68" s="14">
        <v>0</v>
      </c>
      <c r="N68" s="14">
        <v>22</v>
      </c>
      <c r="O68" s="14">
        <v>387</v>
      </c>
      <c r="P68" s="14">
        <v>729</v>
      </c>
      <c r="Q68" s="14">
        <v>963</v>
      </c>
      <c r="R68" s="14">
        <v>662</v>
      </c>
    </row>
    <row r="69" spans="1:18" ht="13.5" customHeight="1">
      <c r="A69" s="12">
        <v>63</v>
      </c>
      <c r="B69" s="16" t="s">
        <v>69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1:18" ht="15">
      <c r="A70" s="71" t="s">
        <v>112</v>
      </c>
      <c r="B70" s="72"/>
      <c r="C70" s="22">
        <f>SUM(C7:C69)</f>
        <v>46072</v>
      </c>
      <c r="D70" s="22">
        <f aca="true" t="shared" si="0" ref="D70:R70">SUM(D7:D69)</f>
        <v>38490</v>
      </c>
      <c r="E70" s="22">
        <f t="shared" si="0"/>
        <v>9260</v>
      </c>
      <c r="F70" s="22">
        <f t="shared" si="0"/>
        <v>37187</v>
      </c>
      <c r="G70" s="22">
        <f t="shared" si="0"/>
        <v>8377</v>
      </c>
      <c r="H70" s="22">
        <f t="shared" si="0"/>
        <v>24883</v>
      </c>
      <c r="I70" s="22">
        <f t="shared" si="0"/>
        <v>8556</v>
      </c>
      <c r="J70" s="22">
        <f t="shared" si="0"/>
        <v>55837</v>
      </c>
      <c r="K70" s="22">
        <f t="shared" si="0"/>
        <v>8287</v>
      </c>
      <c r="L70" s="22">
        <f t="shared" si="0"/>
        <v>43779.353</v>
      </c>
      <c r="M70" s="22">
        <f t="shared" si="0"/>
        <v>12446</v>
      </c>
      <c r="N70" s="22">
        <f t="shared" si="0"/>
        <v>15620</v>
      </c>
      <c r="O70" s="22">
        <f t="shared" si="0"/>
        <v>105594</v>
      </c>
      <c r="P70" s="22">
        <f t="shared" si="0"/>
        <v>65569</v>
      </c>
      <c r="Q70" s="22">
        <f t="shared" si="0"/>
        <v>53602</v>
      </c>
      <c r="R70" s="22">
        <f t="shared" si="0"/>
        <v>693582.8929999999</v>
      </c>
    </row>
    <row r="73" ht="15">
      <c r="P73" s="2"/>
    </row>
  </sheetData>
  <sheetProtection/>
  <mergeCells count="19">
    <mergeCell ref="R4:R5"/>
    <mergeCell ref="B3:B5"/>
    <mergeCell ref="H3:M3"/>
    <mergeCell ref="N3:P3"/>
    <mergeCell ref="Q3:R3"/>
    <mergeCell ref="H4:I4"/>
    <mergeCell ref="J4:K4"/>
    <mergeCell ref="L4:M4"/>
    <mergeCell ref="N4:N5"/>
    <mergeCell ref="O4:O5"/>
    <mergeCell ref="A3:A5"/>
    <mergeCell ref="A70:B70"/>
    <mergeCell ref="P4:P5"/>
    <mergeCell ref="Q4:Q5"/>
    <mergeCell ref="C3:C5"/>
    <mergeCell ref="D3:D5"/>
    <mergeCell ref="E3:E5"/>
    <mergeCell ref="F3:F5"/>
    <mergeCell ref="G3:G5"/>
  </mergeCells>
  <printOptions/>
  <pageMargins left="0.1968503937007874" right="0.1968503937007874" top="0.2362204724409449" bottom="0.236220472440944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 Minh Tuan</dc:creator>
  <cp:keywords/>
  <dc:description/>
  <cp:lastModifiedBy>mrnhoi</cp:lastModifiedBy>
  <cp:lastPrinted>2012-06-24T08:34:17Z</cp:lastPrinted>
  <dcterms:created xsi:type="dcterms:W3CDTF">2012-04-09T02:58:27Z</dcterms:created>
  <dcterms:modified xsi:type="dcterms:W3CDTF">2012-06-26T09:09:01Z</dcterms:modified>
  <cp:category/>
  <cp:version/>
  <cp:contentType/>
  <cp:contentStatus/>
</cp:coreProperties>
</file>